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60" windowWidth="7845" windowHeight="1515" tabRatio="611"/>
  </bookViews>
  <sheets>
    <sheet name="r-01" sheetId="82" r:id="rId1"/>
  </sheets>
  <definedNames>
    <definedName name="_Date_">#REF!</definedName>
    <definedName name="_Otchet_Period_Source__AT_ObjectName">#REF!</definedName>
    <definedName name="_xlnm._FilterDatabase" localSheetId="0" hidden="1">'r-01'!$A$2:$H$56</definedName>
    <definedName name="_xlnm.Print_Titles" localSheetId="0">'r-01'!$13:$13</definedName>
    <definedName name="_xlnm.Print_Area" localSheetId="0">'r-01'!$A$1:$I$138</definedName>
  </definedNames>
  <calcPr calcId="124519"/>
</workbook>
</file>

<file path=xl/calcChain.xml><?xml version="1.0" encoding="utf-8"?>
<calcChain xmlns="http://schemas.openxmlformats.org/spreadsheetml/2006/main">
  <c r="H112" i="82"/>
  <c r="H111" s="1"/>
  <c r="H78"/>
  <c r="H84"/>
  <c r="H119"/>
  <c r="H48"/>
  <c r="H47" s="1"/>
  <c r="H46" s="1"/>
  <c r="H99"/>
  <c r="H128"/>
  <c r="H127" s="1"/>
  <c r="H69"/>
  <c r="H68" s="1"/>
  <c r="H66"/>
  <c r="H65" s="1"/>
  <c r="H54"/>
  <c r="H21"/>
  <c r="H25"/>
  <c r="H27"/>
  <c r="H94"/>
  <c r="H125"/>
  <c r="H124" s="1"/>
  <c r="H130" s="1"/>
  <c r="H104"/>
  <c r="H103" s="1"/>
  <c r="H108" s="1"/>
  <c r="H89"/>
  <c r="H88" s="1"/>
  <c r="H82"/>
  <c r="H74"/>
  <c r="H75"/>
  <c r="H30"/>
  <c r="H29" s="1"/>
  <c r="I81"/>
  <c r="I75"/>
  <c r="I74"/>
  <c r="H97"/>
  <c r="I29"/>
  <c r="H134"/>
  <c r="H133" s="1"/>
  <c r="H132" s="1"/>
  <c r="H131" s="1"/>
  <c r="H136" s="1"/>
  <c r="H60"/>
  <c r="H59" s="1"/>
  <c r="H58" s="1"/>
  <c r="H57" s="1"/>
  <c r="H63" s="1"/>
  <c r="I63"/>
  <c r="I60"/>
  <c r="I59"/>
  <c r="I58"/>
  <c r="H43"/>
  <c r="H42" s="1"/>
  <c r="H41" s="1"/>
  <c r="H39"/>
  <c r="H38" s="1"/>
  <c r="H36"/>
  <c r="H35" s="1"/>
  <c r="H34" s="1"/>
  <c r="H32"/>
  <c r="H17"/>
  <c r="H16" s="1"/>
  <c r="H15" s="1"/>
  <c r="I32"/>
  <c r="I44"/>
  <c r="I119"/>
  <c r="I133"/>
  <c r="I132"/>
  <c r="I35"/>
  <c r="I34"/>
  <c r="I93"/>
  <c r="I102"/>
  <c r="I22"/>
  <c r="I20"/>
  <c r="I23"/>
  <c r="I110"/>
  <c r="I123"/>
  <c r="I43"/>
  <c r="I42"/>
  <c r="I56"/>
  <c r="I112"/>
  <c r="I73"/>
  <c r="I40"/>
  <c r="I39" s="1"/>
  <c r="I17"/>
  <c r="I16"/>
  <c r="I41"/>
  <c r="I137"/>
  <c r="I36"/>
  <c r="I136"/>
  <c r="I19"/>
  <c r="I21"/>
  <c r="I87"/>
  <c r="H77" l="1"/>
  <c r="H20"/>
  <c r="H19" s="1"/>
  <c r="H56" s="1"/>
  <c r="H14" s="1"/>
  <c r="H71"/>
  <c r="H73"/>
  <c r="H72" s="1"/>
  <c r="H87" s="1"/>
  <c r="H93"/>
  <c r="H92" s="1"/>
  <c r="H102" s="1"/>
  <c r="H110"/>
  <c r="H109" s="1"/>
  <c r="H123" s="1"/>
  <c r="H137" l="1"/>
</calcChain>
</file>

<file path=xl/sharedStrings.xml><?xml version="1.0" encoding="utf-8"?>
<sst xmlns="http://schemas.openxmlformats.org/spreadsheetml/2006/main" count="613" uniqueCount="162">
  <si>
    <t>000</t>
  </si>
  <si>
    <t>раз-дел</t>
  </si>
  <si>
    <t>под-раз-дел</t>
  </si>
  <si>
    <t>00</t>
  </si>
  <si>
    <t xml:space="preserve">                     Итого по разделу 08</t>
  </si>
  <si>
    <t>02</t>
  </si>
  <si>
    <t>ОБРАЗОВАНИЕ</t>
  </si>
  <si>
    <t>Функционирование высшего должностного лица субъекта Российской Федерации и органа местного самоуправления</t>
  </si>
  <si>
    <t>Другие общегосударственные вопросы</t>
  </si>
  <si>
    <t>целевая статья</t>
  </si>
  <si>
    <t>ОБЩЕГОСУДАРСТВЕННЫЕ ВОПРОСЫ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</si>
  <si>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</si>
  <si>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Наименование показателя</t>
  </si>
  <si>
    <t>вид рас- хода</t>
  </si>
  <si>
    <t>500</t>
  </si>
  <si>
    <t xml:space="preserve">                                Итого по разделу 01</t>
  </si>
  <si>
    <t xml:space="preserve">                              Итого  по  разделу  07</t>
  </si>
  <si>
    <t xml:space="preserve">Культура </t>
  </si>
  <si>
    <t>01</t>
  </si>
  <si>
    <t>03</t>
  </si>
  <si>
    <t>04</t>
  </si>
  <si>
    <t>05</t>
  </si>
  <si>
    <t>06</t>
  </si>
  <si>
    <t>07</t>
  </si>
  <si>
    <t>08</t>
  </si>
  <si>
    <t>09</t>
  </si>
  <si>
    <t>12</t>
  </si>
  <si>
    <t xml:space="preserve">                                Итого по разделу 04</t>
  </si>
  <si>
    <t>ПРОФИЦИТ БЮДЖЕТА (со знаком "плюс") или ДЕФИЦИТ БЮДЖЕТА (со знаком "минус")</t>
  </si>
  <si>
    <t xml:space="preserve">ВСЕГО РАСХОДОВ </t>
  </si>
  <si>
    <t>Национальная экономика</t>
  </si>
  <si>
    <t xml:space="preserve">                      Итого по разделу 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</si>
  <si>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</si>
  <si>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Средства массовой информации</t>
  </si>
  <si>
    <t>Итого по разделу 12</t>
  </si>
  <si>
    <t xml:space="preserve">КУЛЬТУРА И КИНЕМАТОГРАФИЯ </t>
  </si>
  <si>
    <t>13</t>
  </si>
  <si>
    <t>100</t>
  </si>
  <si>
    <t>Расходы на выплаты персаналу в целях обеспечения выполнения функций государственными (муниципальными) органами, казенными учреждениями,органами управления государственными внебжюджетными фондами</t>
  </si>
  <si>
    <t>Обеспечение деятельности муниципальных органов Кумылженского муниципального района</t>
  </si>
  <si>
    <t>200</t>
  </si>
  <si>
    <t>Закупка товаров, работ и услуг для государственных (муниципальных) нужд</t>
  </si>
  <si>
    <t>Непрограмные расходы муниципальных органов Кумылженского муниципального района</t>
  </si>
  <si>
    <t xml:space="preserve">Непрограммые расходы в области недвижимости, признание прав и регулирование отношений по муниципальной собственности </t>
  </si>
  <si>
    <t>Обеспечение деятельности казенных учреждений культуры "Библиотеки"</t>
  </si>
  <si>
    <t>800</t>
  </si>
  <si>
    <t>Иные бюджетные ассигнования</t>
  </si>
  <si>
    <t>Высшее должностное лицо муниципальных образований  Кумылженского муниципального района</t>
  </si>
  <si>
    <t>Обеспечение деятельности казенных учреждений культуры "ДК"</t>
  </si>
  <si>
    <t>Иные межбюджетные трансферты</t>
  </si>
  <si>
    <t>Национальная оборона</t>
  </si>
  <si>
    <t>Мобилизация и вневойсковая подготовка</t>
  </si>
  <si>
    <t xml:space="preserve">                                Итого по разделу 02</t>
  </si>
  <si>
    <t>Благоустройство</t>
  </si>
  <si>
    <t>Непрограммные направления обеспечения деятельности муниципальных органов  Кумылженского  муниципального района (сельских поселений)</t>
  </si>
  <si>
    <t>Непрограмные расходы муниципальных органов Кумылженского муниципального района (сельских поселений)</t>
  </si>
  <si>
    <t>Непрограмные расходы органов муниципальной власти (СМИ поселения)</t>
  </si>
  <si>
    <t>Уплата налогов и сборов  органами муниципальной  власти и казенными учреждениями</t>
  </si>
  <si>
    <t>Субвенция  на осуществление  первичного воинского учета на территориях, где отсутствуют военные комиссариаты</t>
  </si>
  <si>
    <t>Мероприятия  в  области  прочих  расходов по благоустройству по благоусройству</t>
  </si>
  <si>
    <t xml:space="preserve">Субвенция на организационное обеспечение деятельности территориальных административных комиссий </t>
  </si>
  <si>
    <t xml:space="preserve">Дорожное хозяйство </t>
  </si>
  <si>
    <t xml:space="preserve">Ремонт сети автомобильных дорог общего 
пользования и искусственных сооружений на них (дорожный фонд)
</t>
  </si>
  <si>
    <t xml:space="preserve">Содержание сети автомобильных дорог общего 
пользования и искусственных сооружений на них (дорожный фонд)
</t>
  </si>
  <si>
    <t>Мероприятия  в области строительства и содержания автомобильных дорог</t>
  </si>
  <si>
    <t>00 0 00 00000</t>
  </si>
  <si>
    <t>90 0 00 00000</t>
  </si>
  <si>
    <t>90 0 00 00010</t>
  </si>
  <si>
    <t>90 0 00 00040</t>
  </si>
  <si>
    <t>90 0 00 80030</t>
  </si>
  <si>
    <t>99 0 00 00000</t>
  </si>
  <si>
    <t>99 0 00 70010</t>
  </si>
  <si>
    <t>99 0 00 90150</t>
  </si>
  <si>
    <t>99 0 00 90020</t>
  </si>
  <si>
    <t>99 0 0051180</t>
  </si>
  <si>
    <t>99 0 00 51180</t>
  </si>
  <si>
    <t>06 0 00 00000</t>
  </si>
  <si>
    <t>06 0 00 01250</t>
  </si>
  <si>
    <t>99 0 00 90200</t>
  </si>
  <si>
    <t>99 0 00 90210</t>
  </si>
  <si>
    <t>06 0 00 01240</t>
  </si>
  <si>
    <t>06 0 00 00150</t>
  </si>
  <si>
    <t>06 0 00 00160</t>
  </si>
  <si>
    <t>99 0 00 90140</t>
  </si>
  <si>
    <t>ведомство</t>
  </si>
  <si>
    <t>2</t>
  </si>
  <si>
    <t>Другие вопросы в области средств массовой информации</t>
  </si>
  <si>
    <t>Жилищное хозяйство</t>
  </si>
  <si>
    <t>9900090000</t>
  </si>
  <si>
    <t>руб.</t>
  </si>
  <si>
    <t>Профессиональная подготовка, переподготовка и повышение квалификации</t>
  </si>
  <si>
    <t>Непрограммные расходы органов муниципальной власти</t>
  </si>
  <si>
    <t>99 0 00 90250</t>
  </si>
  <si>
    <t>Пенсионное обеспечение</t>
  </si>
  <si>
    <t>Доплаты к пенсиям муниципальных служащих</t>
  </si>
  <si>
    <t>ИТОГО по разделу 10</t>
  </si>
  <si>
    <t>10</t>
  </si>
  <si>
    <t>0000000000</t>
  </si>
  <si>
    <t>99 0 00 10020</t>
  </si>
  <si>
    <t>300</t>
  </si>
  <si>
    <t>Расходы бюджета Слащевского  сельского  поселения</t>
  </si>
  <si>
    <t>Программа "Социально-экономического развития Слащевского  сельского поселения  на 2014-2016 годы"</t>
  </si>
  <si>
    <t>Программа "Социально-экономического развития Слащевского сельского  поселения на 2014-2016 годы"</t>
  </si>
  <si>
    <t>Программа "Социально-экономического  развития Слащевского  сельского  поселения на 2014-2016 годы"</t>
  </si>
  <si>
    <t xml:space="preserve">000 </t>
  </si>
  <si>
    <t>Обеспечение деятельности хозяйственно-эксплуатационной службы</t>
  </si>
  <si>
    <t>99 0 00 00070</t>
  </si>
  <si>
    <t>90 0 00 00070</t>
  </si>
  <si>
    <t>Мероприятия в области уличного освещения</t>
  </si>
  <si>
    <t>06 0 00 01210</t>
  </si>
  <si>
    <t>Социальное обеспечение населения</t>
  </si>
  <si>
    <t>90 0 00 71160</t>
  </si>
  <si>
    <t>Дотации на поддержку мер по обеспечению сбалансированности местных бюджетов бюджетам муниципальных образований (Пост №8п от 23.01.2017)</t>
  </si>
  <si>
    <t>Уплата иных платежей</t>
  </si>
  <si>
    <t>Обеспечение проведения выборов и референдумов</t>
  </si>
  <si>
    <t>Проведение выборов высшего должностного лица муниципальных образований Кумылженского муниципального района</t>
  </si>
  <si>
    <t>Непрограммные расходы в области недвижимости, признание прав и регулирование отношений по муниципальной собственности</t>
  </si>
  <si>
    <t>Защита населения и территории от чрезвычайных ситуаций природного и техногенного характера, гражданская оборона</t>
  </si>
  <si>
    <t>06 0 00 01260</t>
  </si>
  <si>
    <t>Мероприятия в области предупреждения и ликвидации последствий чрезвычайных ситуаций и стихийных бедствий природного и техногенного характера</t>
  </si>
  <si>
    <t>Обеспечение пожарной безопасности</t>
  </si>
  <si>
    <t>Мероприятия по обеспечению пожарной безопасности</t>
  </si>
  <si>
    <t>99 0 00 01200</t>
  </si>
  <si>
    <t xml:space="preserve">                                Итого по разделу 03</t>
  </si>
  <si>
    <t>Приложение 3</t>
  </si>
  <si>
    <t>99 00001300</t>
  </si>
  <si>
    <t>11</t>
  </si>
  <si>
    <t>99 0 0080010</t>
  </si>
  <si>
    <t>резервный фонд</t>
  </si>
  <si>
    <t>Иные выплаты населению</t>
  </si>
  <si>
    <t>99 0 00 01040</t>
  </si>
  <si>
    <t>Исполнение судебных актов</t>
  </si>
  <si>
    <t>99 0 00 80060</t>
  </si>
  <si>
    <t>99 0 00 90260</t>
  </si>
  <si>
    <t>Расходы на подготовку комплексных схем организации дорожного движения на дорогах общего пользования(дорожный фонд)</t>
  </si>
  <si>
    <t>99 0 00 90290</t>
  </si>
  <si>
    <t>Мероприятия в области организации и содержании мест захоронения</t>
  </si>
  <si>
    <t>06 0 00 01230</t>
  </si>
  <si>
    <t>Молодежная политика и оздоровление детей</t>
  </si>
  <si>
    <t>06 0 00 01130</t>
  </si>
  <si>
    <t>Муниципальная программа "Устойчивое развитие сельских ерриторий"</t>
  </si>
  <si>
    <t>19 0 00 01150</t>
  </si>
  <si>
    <t>Обеспечение развития и укрепления материальна-ехнической базы домов культуры</t>
  </si>
  <si>
    <t>21 0 00 L4670</t>
  </si>
  <si>
    <t xml:space="preserve">Непрограмные расходы </t>
  </si>
  <si>
    <t>99 0 00 00150</t>
  </si>
  <si>
    <t>90 0 00 70010</t>
  </si>
  <si>
    <t>увеличение материальных запасов</t>
  </si>
  <si>
    <t xml:space="preserve">Арендная плата за пользование имуществом </t>
  </si>
  <si>
    <t>99 0 00 90220</t>
  </si>
  <si>
    <t>99 00090150</t>
  </si>
  <si>
    <t xml:space="preserve">другие вопросы в области культуры </t>
  </si>
  <si>
    <t>99 0 00 90100</t>
  </si>
  <si>
    <t xml:space="preserve">  Кумылженского муниципального района по ведомственной структуре расходов на  2022  год".</t>
  </si>
  <si>
    <t xml:space="preserve"> 2022  год</t>
  </si>
  <si>
    <t>06 0 00 72490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</si>
  <si>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</si>
  <si>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 xml:space="preserve">06 0 00 S2270 </t>
  </si>
  <si>
    <t>09 0 00 S1740</t>
  </si>
  <si>
    <t>субсидии муниципальным образований Волгоградской области на реализацию мероприятий в сфере дорожной деятельности</t>
  </si>
  <si>
    <t>99 0 00 00050</t>
  </si>
  <si>
    <t>к решению Совета Слащевского сельского  поселения от 28.04.2023 г. № 8/2-С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</si>
</sst>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_-* #,##0.00_р_._-;\-* #,##0.00_р_._-;_-* &quot;-&quot;??_р_._-;_-@_-"/>
  </numFmts>
  <fonts count="37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7"/>
      <name val="Arial CYR"/>
      <family val="2"/>
      <charset val="204"/>
    </font>
    <font>
      <sz val="10"/>
      <color indexed="8"/>
      <name val="Arial Cyr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4"/>
      <name val="Arial Cyr"/>
      <charset val="204"/>
    </font>
    <font>
      <sz val="10"/>
      <color indexed="8"/>
      <name val="Arial Cyr"/>
      <family val="2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family val="2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2"/>
      <name val="Times New Roman"/>
      <family val="1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i/>
      <sz val="10"/>
      <name val="Arial"/>
      <family val="2"/>
      <charset val="204"/>
    </font>
    <font>
      <sz val="8"/>
      <color indexed="8"/>
      <name val="Arial Cyr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0"/>
      <color indexed="8"/>
      <name val="Arial Cyr"/>
      <charset val="204"/>
    </font>
    <font>
      <sz val="10"/>
      <name val="Arial"/>
      <family val="2"/>
      <charset val="204"/>
    </font>
    <font>
      <b/>
      <sz val="10"/>
      <name val="Arial Cyr"/>
    </font>
    <font>
      <b/>
      <sz val="12"/>
      <color indexed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221">
    <xf numFmtId="0" fontId="0" fillId="0" borderId="0" xfId="0"/>
    <xf numFmtId="0" fontId="7" fillId="0" borderId="0" xfId="0" applyFont="1" applyFill="1"/>
    <xf numFmtId="0" fontId="5" fillId="0" borderId="0" xfId="0" applyFont="1" applyFill="1" applyAlignment="1">
      <alignment horizontal="center" vertical="center"/>
    </xf>
    <xf numFmtId="0" fontId="8" fillId="0" borderId="0" xfId="0" applyFont="1" applyFill="1"/>
    <xf numFmtId="0" fontId="7" fillId="0" borderId="0" xfId="0" applyFont="1" applyFill="1" applyBorder="1"/>
    <xf numFmtId="0" fontId="14" fillId="0" borderId="0" xfId="0" applyFont="1" applyFill="1" applyBorder="1"/>
    <xf numFmtId="0" fontId="11" fillId="0" borderId="0" xfId="0" applyFont="1" applyFill="1" applyBorder="1"/>
    <xf numFmtId="49" fontId="0" fillId="0" borderId="0" xfId="0" applyNumberFormat="1"/>
    <xf numFmtId="4" fontId="1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0" fontId="1" fillId="0" borderId="0" xfId="0" applyFont="1" applyFill="1" applyBorder="1"/>
    <xf numFmtId="49" fontId="1" fillId="0" borderId="0" xfId="0" applyNumberFormat="1" applyFont="1"/>
    <xf numFmtId="0" fontId="1" fillId="0" borderId="0" xfId="0" applyFont="1" applyFill="1"/>
    <xf numFmtId="0" fontId="6" fillId="0" borderId="0" xfId="0" applyFont="1" applyBorder="1" applyAlignment="1"/>
    <xf numFmtId="0" fontId="0" fillId="0" borderId="0" xfId="0" applyFont="1" applyFill="1" applyAlignment="1"/>
    <xf numFmtId="49" fontId="0" fillId="0" borderId="0" xfId="0" applyNumberFormat="1" applyFont="1" applyFill="1" applyAlignment="1"/>
    <xf numFmtId="0" fontId="0" fillId="0" borderId="0" xfId="0" applyFont="1" applyFill="1"/>
    <xf numFmtId="49" fontId="0" fillId="0" borderId="0" xfId="0" applyNumberFormat="1" applyFont="1" applyFill="1" applyAlignment="1">
      <alignment horizontal="center"/>
    </xf>
    <xf numFmtId="0" fontId="3" fillId="0" borderId="0" xfId="0" applyFont="1" applyFill="1"/>
    <xf numFmtId="49" fontId="0" fillId="0" borderId="0" xfId="0" applyNumberFormat="1" applyFont="1" applyFill="1"/>
    <xf numFmtId="0" fontId="0" fillId="0" borderId="0" xfId="0" applyFont="1" applyFill="1" applyAlignment="1">
      <alignment horizontal="centerContinuous"/>
    </xf>
    <xf numFmtId="49" fontId="0" fillId="0" borderId="2" xfId="0" applyNumberFormat="1" applyFont="1" applyFill="1" applyBorder="1" applyAlignment="1">
      <alignment horizontal="centerContinuous"/>
    </xf>
    <xf numFmtId="49" fontId="0" fillId="0" borderId="0" xfId="0" applyNumberFormat="1" applyFont="1" applyFill="1" applyBorder="1" applyAlignment="1">
      <alignment horizontal="centerContinuous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/>
    </xf>
    <xf numFmtId="4" fontId="1" fillId="0" borderId="5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" fontId="0" fillId="0" borderId="6" xfId="0" applyNumberFormat="1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/>
    </xf>
    <xf numFmtId="4" fontId="1" fillId="0" borderId="6" xfId="0" applyNumberFormat="1" applyFont="1" applyFill="1" applyBorder="1" applyAlignment="1">
      <alignment horizontal="center"/>
    </xf>
    <xf numFmtId="0" fontId="9" fillId="0" borderId="6" xfId="0" applyFont="1" applyFill="1" applyBorder="1" applyAlignment="1">
      <alignment wrapText="1"/>
    </xf>
    <xf numFmtId="49" fontId="4" fillId="0" borderId="6" xfId="0" applyNumberFormat="1" applyFont="1" applyFill="1" applyBorder="1" applyAlignment="1">
      <alignment horizontal="center"/>
    </xf>
    <xf numFmtId="0" fontId="0" fillId="0" borderId="0" xfId="0" applyFont="1" applyFill="1" applyBorder="1"/>
    <xf numFmtId="49" fontId="0" fillId="0" borderId="0" xfId="0" applyNumberFormat="1" applyFont="1" applyFill="1" applyBorder="1"/>
    <xf numFmtId="49" fontId="22" fillId="0" borderId="7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/>
    </xf>
    <xf numFmtId="0" fontId="0" fillId="0" borderId="6" xfId="0" applyFont="1" applyFill="1" applyBorder="1" applyAlignment="1">
      <alignment horizontal="right"/>
    </xf>
    <xf numFmtId="0" fontId="0" fillId="0" borderId="6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49" fontId="17" fillId="3" borderId="7" xfId="0" applyNumberFormat="1" applyFont="1" applyFill="1" applyBorder="1" applyAlignment="1">
      <alignment horizontal="center"/>
    </xf>
    <xf numFmtId="4" fontId="17" fillId="3" borderId="10" xfId="0" applyNumberFormat="1" applyFont="1" applyFill="1" applyBorder="1" applyAlignment="1">
      <alignment horizontal="center"/>
    </xf>
    <xf numFmtId="0" fontId="20" fillId="3" borderId="6" xfId="0" applyFont="1" applyFill="1" applyBorder="1" applyAlignment="1">
      <alignment wrapText="1"/>
    </xf>
    <xf numFmtId="49" fontId="3" fillId="3" borderId="6" xfId="0" applyNumberFormat="1" applyFont="1" applyFill="1" applyBorder="1" applyAlignment="1">
      <alignment horizontal="center"/>
    </xf>
    <xf numFmtId="49" fontId="0" fillId="0" borderId="6" xfId="0" applyNumberFormat="1" applyFill="1" applyBorder="1" applyAlignment="1">
      <alignment horizontal="center"/>
    </xf>
    <xf numFmtId="0" fontId="19" fillId="0" borderId="6" xfId="0" applyFont="1" applyFill="1" applyBorder="1" applyAlignment="1">
      <alignment wrapText="1"/>
    </xf>
    <xf numFmtId="49" fontId="18" fillId="0" borderId="0" xfId="0" applyNumberFormat="1" applyFont="1"/>
    <xf numFmtId="0" fontId="18" fillId="0" borderId="0" xfId="0" applyFont="1" applyFill="1"/>
    <xf numFmtId="49" fontId="27" fillId="0" borderId="6" xfId="0" applyNumberFormat="1" applyFont="1" applyFill="1" applyBorder="1" applyAlignment="1">
      <alignment horizontal="center"/>
    </xf>
    <xf numFmtId="4" fontId="27" fillId="0" borderId="6" xfId="0" applyNumberFormat="1" applyFont="1" applyFill="1" applyBorder="1" applyAlignment="1">
      <alignment horizontal="center"/>
    </xf>
    <xf numFmtId="4" fontId="27" fillId="0" borderId="5" xfId="0" applyNumberFormat="1" applyFont="1" applyFill="1" applyBorder="1" applyAlignment="1">
      <alignment horizontal="center"/>
    </xf>
    <xf numFmtId="4" fontId="27" fillId="3" borderId="6" xfId="0" applyNumberFormat="1" applyFont="1" applyFill="1" applyBorder="1" applyAlignment="1">
      <alignment horizontal="center"/>
    </xf>
    <xf numFmtId="49" fontId="27" fillId="3" borderId="6" xfId="0" applyNumberFormat="1" applyFont="1" applyFill="1" applyBorder="1" applyAlignment="1">
      <alignment horizontal="center"/>
    </xf>
    <xf numFmtId="49" fontId="21" fillId="0" borderId="6" xfId="0" applyNumberFormat="1" applyFont="1" applyFill="1" applyBorder="1" applyAlignment="1">
      <alignment horizontal="center"/>
    </xf>
    <xf numFmtId="4" fontId="12" fillId="0" borderId="11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center"/>
    </xf>
    <xf numFmtId="4" fontId="22" fillId="0" borderId="12" xfId="0" applyNumberFormat="1" applyFont="1" applyFill="1" applyBorder="1" applyAlignment="1">
      <alignment horizontal="center"/>
    </xf>
    <xf numFmtId="0" fontId="27" fillId="0" borderId="5" xfId="0" applyFont="1" applyFill="1" applyBorder="1" applyAlignment="1">
      <alignment horizontal="left" wrapText="1"/>
    </xf>
    <xf numFmtId="49" fontId="27" fillId="0" borderId="5" xfId="0" applyNumberFormat="1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17" fillId="3" borderId="13" xfId="0" applyFont="1" applyFill="1" applyBorder="1" applyAlignment="1">
      <alignment horizontal="left" wrapText="1"/>
    </xf>
    <xf numFmtId="4" fontId="17" fillId="3" borderId="12" xfId="0" applyNumberFormat="1" applyFont="1" applyFill="1" applyBorder="1" applyAlignment="1">
      <alignment horizontal="center"/>
    </xf>
    <xf numFmtId="4" fontId="13" fillId="0" borderId="14" xfId="0" applyNumberFormat="1" applyFont="1" applyFill="1" applyBorder="1" applyAlignment="1">
      <alignment horizontal="right"/>
    </xf>
    <xf numFmtId="4" fontId="12" fillId="0" borderId="14" xfId="0" applyNumberFormat="1" applyFont="1" applyFill="1" applyBorder="1" applyAlignment="1">
      <alignment horizontal="right"/>
    </xf>
    <xf numFmtId="4" fontId="17" fillId="0" borderId="14" xfId="0" applyNumberFormat="1" applyFont="1" applyFill="1" applyBorder="1" applyAlignment="1">
      <alignment horizontal="right"/>
    </xf>
    <xf numFmtId="4" fontId="4" fillId="0" borderId="14" xfId="0" applyNumberFormat="1" applyFont="1" applyFill="1" applyBorder="1" applyAlignment="1">
      <alignment horizontal="right"/>
    </xf>
    <xf numFmtId="4" fontId="3" fillId="0" borderId="14" xfId="0" applyNumberFormat="1" applyFont="1" applyFill="1" applyBorder="1" applyAlignment="1">
      <alignment horizontal="right"/>
    </xf>
    <xf numFmtId="4" fontId="12" fillId="0" borderId="9" xfId="0" applyNumberFormat="1" applyFont="1" applyFill="1" applyBorder="1" applyAlignment="1">
      <alignment horizontal="right"/>
    </xf>
    <xf numFmtId="4" fontId="24" fillId="0" borderId="11" xfId="0" applyNumberFormat="1" applyFont="1" applyFill="1" applyBorder="1" applyAlignment="1">
      <alignment horizontal="right"/>
    </xf>
    <xf numFmtId="49" fontId="26" fillId="0" borderId="6" xfId="0" applyNumberFormat="1" applyFont="1" applyBorder="1" applyAlignment="1">
      <alignment horizontal="left" wrapText="1"/>
    </xf>
    <xf numFmtId="0" fontId="10" fillId="0" borderId="6" xfId="0" applyFont="1" applyFill="1" applyBorder="1" applyAlignment="1">
      <alignment wrapText="1"/>
    </xf>
    <xf numFmtId="0" fontId="1" fillId="0" borderId="6" xfId="0" applyFont="1" applyFill="1" applyBorder="1" applyAlignment="1">
      <alignment horizontal="right"/>
    </xf>
    <xf numFmtId="0" fontId="28" fillId="0" borderId="6" xfId="0" applyFont="1" applyFill="1" applyBorder="1" applyAlignment="1">
      <alignment horizontal="right"/>
    </xf>
    <xf numFmtId="0" fontId="9" fillId="0" borderId="6" xfId="0" applyFont="1" applyFill="1" applyBorder="1" applyAlignment="1">
      <alignment horizontal="left" wrapText="1"/>
    </xf>
    <xf numFmtId="4" fontId="4" fillId="0" borderId="6" xfId="0" applyNumberFormat="1" applyFont="1" applyFill="1" applyBorder="1" applyAlignment="1">
      <alignment horizontal="center"/>
    </xf>
    <xf numFmtId="49" fontId="25" fillId="0" borderId="6" xfId="0" applyNumberFormat="1" applyFont="1" applyFill="1" applyBorder="1" applyAlignment="1">
      <alignment horizontal="center"/>
    </xf>
    <xf numFmtId="49" fontId="16" fillId="0" borderId="6" xfId="0" applyNumberFormat="1" applyFont="1" applyFill="1" applyBorder="1" applyAlignment="1">
      <alignment horizontal="center"/>
    </xf>
    <xf numFmtId="4" fontId="3" fillId="0" borderId="6" xfId="0" applyNumberFormat="1" applyFont="1" applyFill="1" applyBorder="1" applyAlignment="1">
      <alignment horizontal="center"/>
    </xf>
    <xf numFmtId="0" fontId="10" fillId="0" borderId="4" xfId="0" applyFont="1" applyFill="1" applyBorder="1" applyAlignment="1">
      <alignment wrapText="1"/>
    </xf>
    <xf numFmtId="0" fontId="0" fillId="0" borderId="4" xfId="0" applyFont="1" applyFill="1" applyBorder="1" applyAlignment="1">
      <alignment horizontal="right"/>
    </xf>
    <xf numFmtId="4" fontId="0" fillId="0" borderId="4" xfId="0" applyNumberFormat="1" applyFont="1" applyFill="1" applyBorder="1" applyAlignment="1">
      <alignment horizontal="center"/>
    </xf>
    <xf numFmtId="49" fontId="28" fillId="0" borderId="5" xfId="0" applyNumberFormat="1" applyFont="1" applyFill="1" applyBorder="1" applyAlignment="1">
      <alignment horizontal="center"/>
    </xf>
    <xf numFmtId="49" fontId="18" fillId="3" borderId="7" xfId="0" applyNumberFormat="1" applyFont="1" applyFill="1" applyBorder="1" applyAlignment="1">
      <alignment horizontal="right"/>
    </xf>
    <xf numFmtId="0" fontId="17" fillId="3" borderId="10" xfId="0" applyFont="1" applyFill="1" applyBorder="1" applyAlignment="1">
      <alignment horizontal="left" wrapText="1"/>
    </xf>
    <xf numFmtId="49" fontId="18" fillId="3" borderId="10" xfId="0" applyNumberFormat="1" applyFont="1" applyFill="1" applyBorder="1" applyAlignment="1">
      <alignment horizontal="right"/>
    </xf>
    <xf numFmtId="49" fontId="17" fillId="3" borderId="10" xfId="0" applyNumberFormat="1" applyFont="1" applyFill="1" applyBorder="1" applyAlignment="1">
      <alignment horizontal="center"/>
    </xf>
    <xf numFmtId="0" fontId="1" fillId="3" borderId="5" xfId="0" applyFont="1" applyFill="1" applyBorder="1" applyAlignment="1">
      <alignment wrapText="1"/>
    </xf>
    <xf numFmtId="49" fontId="3" fillId="3" borderId="5" xfId="0" applyNumberFormat="1" applyFont="1" applyFill="1" applyBorder="1" applyAlignment="1">
      <alignment horizontal="center"/>
    </xf>
    <xf numFmtId="49" fontId="1" fillId="3" borderId="5" xfId="0" applyNumberFormat="1" applyFont="1" applyFill="1" applyBorder="1" applyAlignment="1">
      <alignment horizontal="center"/>
    </xf>
    <xf numFmtId="4" fontId="12" fillId="0" borderId="0" xfId="0" applyNumberFormat="1" applyFont="1" applyFill="1" applyBorder="1" applyAlignment="1">
      <alignment horizontal="right"/>
    </xf>
    <xf numFmtId="0" fontId="19" fillId="0" borderId="5" xfId="0" applyFont="1" applyFill="1" applyBorder="1" applyAlignment="1">
      <alignment wrapText="1"/>
    </xf>
    <xf numFmtId="49" fontId="21" fillId="0" borderId="5" xfId="0" applyNumberFormat="1" applyFont="1" applyFill="1" applyBorder="1" applyAlignment="1">
      <alignment horizontal="center"/>
    </xf>
    <xf numFmtId="49" fontId="16" fillId="0" borderId="4" xfId="0" applyNumberFormat="1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center"/>
    </xf>
    <xf numFmtId="0" fontId="19" fillId="0" borderId="5" xfId="0" applyFont="1" applyFill="1" applyBorder="1" applyAlignment="1">
      <alignment horizontal="left" wrapText="1"/>
    </xf>
    <xf numFmtId="49" fontId="20" fillId="0" borderId="5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left" wrapText="1"/>
    </xf>
    <xf numFmtId="0" fontId="0" fillId="0" borderId="5" xfId="0" applyFont="1" applyFill="1" applyBorder="1" applyAlignment="1">
      <alignment horizontal="left"/>
    </xf>
    <xf numFmtId="0" fontId="22" fillId="0" borderId="13" xfId="0" applyFont="1" applyFill="1" applyBorder="1" applyAlignment="1">
      <alignment horizontal="center" wrapText="1"/>
    </xf>
    <xf numFmtId="49" fontId="23" fillId="0" borderId="7" xfId="0" applyNumberFormat="1" applyFont="1" applyFill="1" applyBorder="1" applyAlignment="1">
      <alignment horizontal="center"/>
    </xf>
    <xf numFmtId="49" fontId="0" fillId="0" borderId="5" xfId="0" applyNumberFormat="1" applyFont="1" applyFill="1" applyBorder="1" applyAlignment="1">
      <alignment horizontal="center"/>
    </xf>
    <xf numFmtId="49" fontId="15" fillId="0" borderId="15" xfId="0" applyNumberFormat="1" applyFont="1" applyFill="1" applyBorder="1" applyAlignment="1">
      <alignment horizontal="center"/>
    </xf>
    <xf numFmtId="0" fontId="27" fillId="0" borderId="6" xfId="0" applyFont="1" applyFill="1" applyBorder="1" applyAlignment="1">
      <alignment horizontal="right"/>
    </xf>
    <xf numFmtId="0" fontId="27" fillId="0" borderId="6" xfId="0" applyFont="1" applyFill="1" applyBorder="1" applyAlignment="1">
      <alignment horizontal="center" wrapText="1"/>
    </xf>
    <xf numFmtId="0" fontId="29" fillId="0" borderId="6" xfId="0" applyFont="1" applyFill="1" applyBorder="1" applyAlignment="1">
      <alignment wrapText="1"/>
    </xf>
    <xf numFmtId="0" fontId="22" fillId="0" borderId="16" xfId="0" applyFont="1" applyFill="1" applyBorder="1"/>
    <xf numFmtId="0" fontId="23" fillId="0" borderId="15" xfId="0" applyFont="1" applyFill="1" applyBorder="1"/>
    <xf numFmtId="49" fontId="22" fillId="0" borderId="15" xfId="0" applyNumberFormat="1" applyFont="1" applyFill="1" applyBorder="1" applyAlignment="1">
      <alignment horizontal="center"/>
    </xf>
    <xf numFmtId="4" fontId="12" fillId="0" borderId="17" xfId="0" applyNumberFormat="1" applyFont="1" applyFill="1" applyBorder="1" applyAlignment="1">
      <alignment horizontal="right"/>
    </xf>
    <xf numFmtId="0" fontId="1" fillId="0" borderId="6" xfId="0" applyFont="1" applyFill="1" applyBorder="1"/>
    <xf numFmtId="0" fontId="0" fillId="0" borderId="6" xfId="0" applyFont="1" applyFill="1" applyBorder="1"/>
    <xf numFmtId="0" fontId="13" fillId="0" borderId="0" xfId="0" applyFont="1" applyFill="1" applyAlignment="1">
      <alignment horizontal="right"/>
    </xf>
    <xf numFmtId="0" fontId="17" fillId="0" borderId="16" xfId="0" applyFont="1" applyFill="1" applyBorder="1" applyAlignment="1" applyProtection="1">
      <alignment horizontal="center" wrapText="1"/>
      <protection locked="0"/>
    </xf>
    <xf numFmtId="49" fontId="17" fillId="0" borderId="15" xfId="0" applyNumberFormat="1" applyFont="1" applyFill="1" applyBorder="1" applyAlignment="1">
      <alignment horizontal="center"/>
    </xf>
    <xf numFmtId="4" fontId="17" fillId="0" borderId="18" xfId="0" applyNumberFormat="1" applyFont="1" applyFill="1" applyBorder="1" applyAlignment="1">
      <alignment horizontal="center"/>
    </xf>
    <xf numFmtId="0" fontId="13" fillId="0" borderId="5" xfId="0" applyFont="1" applyFill="1" applyBorder="1" applyAlignment="1" applyProtection="1">
      <alignment wrapText="1"/>
      <protection locked="0"/>
    </xf>
    <xf numFmtId="0" fontId="17" fillId="0" borderId="16" xfId="0" applyFont="1" applyFill="1" applyBorder="1" applyAlignment="1">
      <alignment horizontal="left" wrapText="1"/>
    </xf>
    <xf numFmtId="49" fontId="18" fillId="0" borderId="15" xfId="0" applyNumberFormat="1" applyFont="1" applyFill="1" applyBorder="1" applyAlignment="1">
      <alignment horizontal="right"/>
    </xf>
    <xf numFmtId="49" fontId="18" fillId="2" borderId="6" xfId="0" applyNumberFormat="1" applyFont="1" applyFill="1" applyBorder="1" applyAlignment="1">
      <alignment horizontal="right"/>
    </xf>
    <xf numFmtId="49" fontId="26" fillId="2" borderId="6" xfId="0" applyNumberFormat="1" applyFont="1" applyFill="1" applyBorder="1" applyAlignment="1">
      <alignment horizontal="center"/>
    </xf>
    <xf numFmtId="4" fontId="26" fillId="2" borderId="6" xfId="0" applyNumberFormat="1" applyFont="1" applyFill="1" applyBorder="1" applyAlignment="1">
      <alignment horizontal="center"/>
    </xf>
    <xf numFmtId="0" fontId="2" fillId="0" borderId="0" xfId="0" applyFont="1" applyFill="1"/>
    <xf numFmtId="0" fontId="9" fillId="2" borderId="6" xfId="0" applyFont="1" applyFill="1" applyBorder="1" applyAlignment="1">
      <alignment horizontal="left" wrapText="1"/>
    </xf>
    <xf numFmtId="0" fontId="2" fillId="0" borderId="0" xfId="0" applyFont="1" applyFill="1" applyBorder="1"/>
    <xf numFmtId="49" fontId="31" fillId="2" borderId="6" xfId="0" applyNumberFormat="1" applyFont="1" applyFill="1" applyBorder="1" applyAlignment="1">
      <alignment horizontal="center"/>
    </xf>
    <xf numFmtId="4" fontId="31" fillId="2" borderId="6" xfId="0" applyNumberFormat="1" applyFont="1" applyFill="1" applyBorder="1" applyAlignment="1">
      <alignment horizontal="center"/>
    </xf>
    <xf numFmtId="4" fontId="24" fillId="0" borderId="0" xfId="0" applyNumberFormat="1" applyFont="1" applyFill="1" applyBorder="1" applyAlignment="1">
      <alignment horizontal="right"/>
    </xf>
    <xf numFmtId="49" fontId="1" fillId="3" borderId="6" xfId="0" applyNumberFormat="1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4" fontId="1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wrapText="1"/>
    </xf>
    <xf numFmtId="49" fontId="4" fillId="3" borderId="6" xfId="0" applyNumberFormat="1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" fontId="12" fillId="0" borderId="2" xfId="0" applyNumberFormat="1" applyFont="1" applyFill="1" applyBorder="1" applyAlignment="1">
      <alignment horizontal="right"/>
    </xf>
    <xf numFmtId="4" fontId="1" fillId="3" borderId="19" xfId="0" applyNumberFormat="1" applyFont="1" applyFill="1" applyBorder="1" applyAlignment="1">
      <alignment horizontal="center"/>
    </xf>
    <xf numFmtId="4" fontId="1" fillId="3" borderId="0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0" fontId="9" fillId="2" borderId="4" xfId="0" applyFont="1" applyFill="1" applyBorder="1" applyAlignment="1">
      <alignment vertical="justify" wrapText="1"/>
    </xf>
    <xf numFmtId="49" fontId="26" fillId="2" borderId="4" xfId="0" applyNumberFormat="1" applyFont="1" applyFill="1" applyBorder="1" applyAlignment="1">
      <alignment horizontal="center"/>
    </xf>
    <xf numFmtId="4" fontId="26" fillId="2" borderId="10" xfId="0" applyNumberFormat="1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28" fillId="0" borderId="6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/>
    </xf>
    <xf numFmtId="49" fontId="0" fillId="0" borderId="9" xfId="0" applyNumberFormat="1" applyFont="1" applyBorder="1"/>
    <xf numFmtId="0" fontId="32" fillId="0" borderId="5" xfId="0" applyFont="1" applyFill="1" applyBorder="1" applyAlignment="1">
      <alignment wrapText="1"/>
    </xf>
    <xf numFmtId="49" fontId="0" fillId="0" borderId="6" xfId="0" applyNumberFormat="1" applyFont="1" applyFill="1" applyBorder="1" applyAlignment="1">
      <alignment horizontal="center"/>
    </xf>
    <xf numFmtId="4" fontId="28" fillId="0" borderId="5" xfId="0" applyNumberFormat="1" applyFont="1" applyFill="1" applyBorder="1" applyAlignment="1">
      <alignment horizontal="center"/>
    </xf>
    <xf numFmtId="0" fontId="32" fillId="0" borderId="5" xfId="0" applyFont="1" applyFill="1" applyBorder="1" applyAlignment="1">
      <alignment horizontal="left" wrapText="1"/>
    </xf>
    <xf numFmtId="0" fontId="9" fillId="0" borderId="5" xfId="0" applyFont="1" applyFill="1" applyBorder="1" applyAlignment="1">
      <alignment horizontal="left" wrapText="1"/>
    </xf>
    <xf numFmtId="0" fontId="27" fillId="0" borderId="6" xfId="0" applyFont="1" applyFill="1" applyBorder="1" applyAlignment="1">
      <alignment horizontal="center"/>
    </xf>
    <xf numFmtId="49" fontId="33" fillId="0" borderId="6" xfId="0" applyNumberFormat="1" applyFont="1" applyFill="1" applyBorder="1" applyAlignment="1">
      <alignment horizontal="center"/>
    </xf>
    <xf numFmtId="0" fontId="22" fillId="0" borderId="20" xfId="0" applyFont="1" applyFill="1" applyBorder="1" applyAlignment="1">
      <alignment horizontal="left" wrapText="1"/>
    </xf>
    <xf numFmtId="49" fontId="23" fillId="0" borderId="21" xfId="0" applyNumberFormat="1" applyFont="1" applyFill="1" applyBorder="1"/>
    <xf numFmtId="49" fontId="22" fillId="0" borderId="21" xfId="0" applyNumberFormat="1" applyFont="1" applyFill="1" applyBorder="1" applyAlignment="1">
      <alignment horizontal="center"/>
    </xf>
    <xf numFmtId="4" fontId="22" fillId="0" borderId="22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left" wrapText="1"/>
    </xf>
    <xf numFmtId="49" fontId="3" fillId="0" borderId="6" xfId="0" applyNumberFormat="1" applyFont="1" applyFill="1" applyBorder="1"/>
    <xf numFmtId="0" fontId="3" fillId="0" borderId="6" xfId="0" applyFont="1" applyFill="1" applyBorder="1" applyAlignment="1">
      <alignment horizontal="center"/>
    </xf>
    <xf numFmtId="4" fontId="13" fillId="0" borderId="9" xfId="0" applyNumberFormat="1" applyFont="1" applyFill="1" applyBorder="1" applyAlignment="1">
      <alignment horizontal="right"/>
    </xf>
    <xf numFmtId="49" fontId="20" fillId="0" borderId="6" xfId="0" applyNumberFormat="1" applyFont="1" applyFill="1" applyBorder="1" applyAlignment="1">
      <alignment horizontal="center"/>
    </xf>
    <xf numFmtId="0" fontId="27" fillId="0" borderId="5" xfId="0" applyFont="1" applyFill="1" applyBorder="1" applyAlignment="1">
      <alignment horizontal="center"/>
    </xf>
    <xf numFmtId="0" fontId="34" fillId="0" borderId="6" xfId="0" applyFont="1" applyFill="1" applyBorder="1" applyAlignment="1">
      <alignment horizontal="left" wrapText="1"/>
    </xf>
    <xf numFmtId="0" fontId="27" fillId="0" borderId="4" xfId="0" applyFont="1" applyFill="1" applyBorder="1" applyAlignment="1">
      <alignment horizontal="center"/>
    </xf>
    <xf numFmtId="49" fontId="6" fillId="0" borderId="6" xfId="0" applyNumberFormat="1" applyFont="1" applyFill="1" applyBorder="1" applyAlignment="1">
      <alignment horizontal="center"/>
    </xf>
    <xf numFmtId="49" fontId="1" fillId="0" borderId="6" xfId="0" applyNumberFormat="1" applyFont="1" applyFill="1" applyBorder="1"/>
    <xf numFmtId="0" fontId="0" fillId="0" borderId="6" xfId="0" applyFont="1" applyFill="1" applyBorder="1" applyAlignment="1">
      <alignment horizontal="left" wrapText="1"/>
    </xf>
    <xf numFmtId="49" fontId="0" fillId="0" borderId="6" xfId="0" applyNumberFormat="1" applyFont="1" applyFill="1" applyBorder="1"/>
    <xf numFmtId="49" fontId="12" fillId="0" borderId="23" xfId="0" applyNumberFormat="1" applyFont="1" applyBorder="1" applyAlignment="1" applyProtection="1">
      <alignment horizontal="left" vertical="center" wrapText="1"/>
    </xf>
    <xf numFmtId="49" fontId="34" fillId="0" borderId="23" xfId="0" applyNumberFormat="1" applyFont="1" applyBorder="1" applyAlignment="1" applyProtection="1">
      <alignment horizontal="left" vertical="center" wrapText="1"/>
    </xf>
    <xf numFmtId="49" fontId="9" fillId="0" borderId="23" xfId="0" applyNumberFormat="1" applyFont="1" applyBorder="1" applyAlignment="1" applyProtection="1">
      <alignment horizontal="left" vertical="center" wrapText="1"/>
    </xf>
    <xf numFmtId="49" fontId="9" fillId="0" borderId="24" xfId="0" applyNumberFormat="1" applyFont="1" applyBorder="1" applyAlignment="1" applyProtection="1">
      <alignment horizontal="left" vertical="center" wrapText="1"/>
    </xf>
    <xf numFmtId="49" fontId="18" fillId="3" borderId="6" xfId="0" applyNumberFormat="1" applyFont="1" applyFill="1" applyBorder="1" applyAlignment="1">
      <alignment horizontal="right"/>
    </xf>
    <xf numFmtId="49" fontId="17" fillId="3" borderId="6" xfId="0" applyNumberFormat="1" applyFont="1" applyFill="1" applyBorder="1" applyAlignment="1">
      <alignment horizontal="right"/>
    </xf>
    <xf numFmtId="49" fontId="0" fillId="3" borderId="6" xfId="0" applyNumberFormat="1" applyFont="1" applyFill="1" applyBorder="1" applyAlignment="1">
      <alignment horizontal="center"/>
    </xf>
    <xf numFmtId="4" fontId="0" fillId="3" borderId="6" xfId="0" applyNumberFormat="1" applyFont="1" applyFill="1" applyBorder="1" applyAlignment="1">
      <alignment horizont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49" fontId="31" fillId="2" borderId="4" xfId="0" applyNumberFormat="1" applyFont="1" applyFill="1" applyBorder="1" applyAlignment="1">
      <alignment horizontal="center"/>
    </xf>
    <xf numFmtId="49" fontId="3" fillId="0" borderId="10" xfId="0" applyNumberFormat="1" applyFont="1" applyFill="1" applyBorder="1" applyAlignment="1">
      <alignment horizontal="center"/>
    </xf>
    <xf numFmtId="0" fontId="28" fillId="0" borderId="5" xfId="0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9" fontId="28" fillId="0" borderId="6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wrapText="1"/>
    </xf>
    <xf numFmtId="0" fontId="10" fillId="0" borderId="11" xfId="0" applyFont="1" applyFill="1" applyBorder="1" applyAlignment="1">
      <alignment wrapText="1"/>
    </xf>
    <xf numFmtId="49" fontId="3" fillId="0" borderId="5" xfId="0" applyNumberFormat="1" applyFont="1" applyFill="1" applyBorder="1" applyAlignment="1">
      <alignment horizontal="center"/>
    </xf>
    <xf numFmtId="49" fontId="31" fillId="2" borderId="5" xfId="0" applyNumberFormat="1" applyFont="1" applyFill="1" applyBorder="1" applyAlignment="1">
      <alignment horizontal="center"/>
    </xf>
    <xf numFmtId="4" fontId="31" fillId="2" borderId="25" xfId="0" applyNumberFormat="1" applyFont="1" applyFill="1" applyBorder="1" applyAlignment="1">
      <alignment horizontal="center"/>
    </xf>
    <xf numFmtId="4" fontId="24" fillId="0" borderId="2" xfId="0" applyNumberFormat="1" applyFont="1" applyFill="1" applyBorder="1" applyAlignment="1">
      <alignment horizontal="right"/>
    </xf>
    <xf numFmtId="0" fontId="1" fillId="0" borderId="2" xfId="0" applyFont="1" applyFill="1" applyBorder="1"/>
    <xf numFmtId="4" fontId="28" fillId="0" borderId="19" xfId="0" applyNumberFormat="1" applyFont="1" applyFill="1" applyBorder="1" applyAlignment="1">
      <alignment horizontal="center"/>
    </xf>
    <xf numFmtId="0" fontId="17" fillId="0" borderId="16" xfId="0" applyFont="1" applyFill="1" applyBorder="1"/>
    <xf numFmtId="0" fontId="17" fillId="0" borderId="15" xfId="0" applyFont="1" applyFill="1" applyBorder="1"/>
    <xf numFmtId="0" fontId="19" fillId="0" borderId="14" xfId="0" applyFont="1" applyFill="1" applyBorder="1" applyAlignment="1">
      <alignment horizontal="left" wrapText="1"/>
    </xf>
    <xf numFmtId="4" fontId="27" fillId="0" borderId="19" xfId="0" applyNumberFormat="1" applyFont="1" applyFill="1" applyBorder="1" applyAlignment="1">
      <alignment horizontal="center"/>
    </xf>
    <xf numFmtId="49" fontId="34" fillId="0" borderId="0" xfId="0" applyNumberFormat="1" applyFont="1" applyBorder="1" applyAlignment="1" applyProtection="1">
      <alignment horizontal="left" vertical="center" wrapText="1"/>
    </xf>
    <xf numFmtId="49" fontId="34" fillId="0" borderId="26" xfId="0" applyNumberFormat="1" applyFont="1" applyBorder="1" applyAlignment="1" applyProtection="1">
      <alignment horizontal="left" vertical="center" wrapText="1"/>
    </xf>
    <xf numFmtId="2" fontId="36" fillId="0" borderId="5" xfId="0" applyNumberFormat="1" applyFont="1" applyFill="1" applyBorder="1" applyAlignment="1">
      <alignment horizontal="center"/>
    </xf>
    <xf numFmtId="0" fontId="29" fillId="0" borderId="4" xfId="0" applyFont="1" applyFill="1" applyBorder="1" applyAlignment="1">
      <alignment wrapText="1"/>
    </xf>
    <xf numFmtId="49" fontId="4" fillId="0" borderId="4" xfId="0" applyNumberFormat="1" applyFont="1" applyFill="1" applyBorder="1" applyAlignment="1">
      <alignment horizontal="center"/>
    </xf>
    <xf numFmtId="4" fontId="1" fillId="0" borderId="4" xfId="0" applyNumberFormat="1" applyFont="1" applyFill="1" applyBorder="1" applyAlignment="1">
      <alignment horizontal="center"/>
    </xf>
    <xf numFmtId="0" fontId="9" fillId="2" borderId="4" xfId="0" applyFont="1" applyFill="1" applyBorder="1" applyAlignment="1">
      <alignment horizontal="left" wrapText="1"/>
    </xf>
    <xf numFmtId="49" fontId="4" fillId="0" borderId="19" xfId="0" applyNumberFormat="1" applyFont="1" applyFill="1" applyBorder="1" applyAlignment="1">
      <alignment horizontal="center" wrapText="1"/>
    </xf>
    <xf numFmtId="49" fontId="4" fillId="0" borderId="27" xfId="0" applyNumberFormat="1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left"/>
    </xf>
    <xf numFmtId="49" fontId="7" fillId="0" borderId="0" xfId="0" applyNumberFormat="1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30" fillId="0" borderId="0" xfId="0" applyFont="1" applyBorder="1" applyAlignment="1">
      <alignment horizontal="left"/>
    </xf>
    <xf numFmtId="0" fontId="13" fillId="0" borderId="0" xfId="0" applyFont="1" applyFill="1" applyAlignment="1">
      <alignment horizontal="left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9"/>
  <dimension ref="A1:J139"/>
  <sheetViews>
    <sheetView showGridLines="0" tabSelected="1" view="pageBreakPreview" zoomScaleSheetLayoutView="100" workbookViewId="0">
      <selection activeCell="K7" sqref="K7"/>
    </sheetView>
  </sheetViews>
  <sheetFormatPr defaultRowHeight="12.75"/>
  <cols>
    <col min="1" max="1" width="53.5703125" style="33" customWidth="1"/>
    <col min="2" max="2" width="3" style="33" hidden="1" customWidth="1"/>
    <col min="3" max="3" width="5.85546875" style="150" customWidth="1"/>
    <col min="4" max="4" width="8.28515625" style="34" customWidth="1"/>
    <col min="5" max="5" width="7.140625" style="34" customWidth="1"/>
    <col min="6" max="6" width="15.28515625" style="33" customWidth="1"/>
    <col min="7" max="7" width="10.28515625" style="33" customWidth="1"/>
    <col min="8" max="8" width="24.28515625" style="33" customWidth="1"/>
    <col min="9" max="9" width="5.5703125" style="6" hidden="1" customWidth="1"/>
    <col min="10" max="16384" width="9.140625" style="6"/>
  </cols>
  <sheetData>
    <row r="1" spans="1:9" customFormat="1">
      <c r="A1" s="13"/>
      <c r="B1" s="13"/>
      <c r="C1" s="147"/>
      <c r="D1" s="219" t="s">
        <v>124</v>
      </c>
      <c r="E1" s="219"/>
      <c r="F1" s="219"/>
      <c r="G1" s="219"/>
      <c r="H1" s="219"/>
      <c r="I1" s="219"/>
    </row>
    <row r="2" spans="1:9" s="1" customFormat="1" ht="12.75" customHeight="1">
      <c r="A2" s="14"/>
      <c r="B2" s="14"/>
      <c r="C2" s="148"/>
      <c r="D2" s="220" t="s">
        <v>161</v>
      </c>
      <c r="E2" s="220"/>
      <c r="F2" s="220"/>
      <c r="G2" s="220"/>
      <c r="H2" s="220"/>
      <c r="I2" s="220"/>
    </row>
    <row r="3" spans="1:9" s="1" customFormat="1" ht="4.1500000000000004" hidden="1" customHeight="1">
      <c r="A3" s="15"/>
      <c r="B3" s="15"/>
      <c r="C3" s="17"/>
      <c r="D3" s="15"/>
      <c r="E3" s="15"/>
      <c r="F3" s="15"/>
      <c r="G3" s="15"/>
      <c r="H3" s="216"/>
      <c r="I3" s="217"/>
    </row>
    <row r="4" spans="1:9" s="1" customFormat="1" ht="12" hidden="1" customHeight="1">
      <c r="A4" s="15"/>
      <c r="B4" s="15"/>
      <c r="C4" s="17"/>
      <c r="D4" s="15"/>
      <c r="E4" s="15"/>
      <c r="F4" s="15"/>
      <c r="G4" s="15"/>
      <c r="H4" s="216"/>
      <c r="I4" s="217"/>
    </row>
    <row r="5" spans="1:9" s="1" customFormat="1" ht="12" hidden="1" customHeight="1">
      <c r="A5" s="16"/>
      <c r="B5" s="17"/>
      <c r="C5" s="17"/>
      <c r="D5" s="17"/>
      <c r="E5" s="17"/>
      <c r="F5" s="17"/>
      <c r="G5" s="17"/>
      <c r="H5" s="17"/>
    </row>
    <row r="6" spans="1:9" s="1" customFormat="1" ht="5.25" hidden="1" customHeight="1">
      <c r="A6" s="218"/>
      <c r="B6" s="218"/>
      <c r="C6" s="218"/>
      <c r="D6" s="218"/>
      <c r="E6" s="218"/>
      <c r="F6" s="218"/>
      <c r="G6" s="218"/>
      <c r="H6" s="218"/>
      <c r="I6" s="218"/>
    </row>
    <row r="7" spans="1:9" s="1" customFormat="1" ht="23.25" customHeight="1">
      <c r="A7" s="218" t="s">
        <v>100</v>
      </c>
      <c r="B7" s="218"/>
      <c r="C7" s="218"/>
      <c r="D7" s="218"/>
      <c r="E7" s="218"/>
      <c r="F7" s="218"/>
      <c r="G7" s="218"/>
      <c r="H7" s="218"/>
      <c r="I7" s="218"/>
    </row>
    <row r="8" spans="1:9" s="1" customFormat="1" ht="18" customHeight="1">
      <c r="A8" s="218" t="s">
        <v>153</v>
      </c>
      <c r="B8" s="218"/>
      <c r="C8" s="218"/>
      <c r="D8" s="218"/>
      <c r="E8" s="218"/>
      <c r="F8" s="218"/>
      <c r="G8" s="218"/>
      <c r="H8" s="218"/>
      <c r="I8" s="218"/>
    </row>
    <row r="9" spans="1:9" s="1" customFormat="1" ht="1.1499999999999999" hidden="1" customHeight="1">
      <c r="A9" s="16"/>
      <c r="B9" s="17"/>
      <c r="C9" s="17"/>
      <c r="D9" s="17"/>
      <c r="E9" s="17"/>
      <c r="F9" s="17"/>
      <c r="G9" s="17"/>
      <c r="H9" s="17"/>
    </row>
    <row r="10" spans="1:9" s="3" customFormat="1" ht="12" customHeight="1">
      <c r="A10" s="18"/>
      <c r="B10" s="19"/>
      <c r="C10" s="17"/>
      <c r="D10" s="20"/>
      <c r="E10" s="20"/>
      <c r="F10" s="21"/>
      <c r="G10" s="22"/>
      <c r="H10" s="116" t="s">
        <v>89</v>
      </c>
    </row>
    <row r="11" spans="1:9" s="1" customFormat="1" ht="0.75" customHeight="1">
      <c r="A11" s="212" t="s">
        <v>12</v>
      </c>
      <c r="B11" s="210"/>
      <c r="C11" s="211"/>
      <c r="D11" s="211"/>
      <c r="E11" s="211"/>
      <c r="F11" s="211"/>
      <c r="G11" s="211"/>
      <c r="H11" s="214" t="s">
        <v>154</v>
      </c>
    </row>
    <row r="12" spans="1:9" s="12" customFormat="1" ht="42" customHeight="1">
      <c r="A12" s="213"/>
      <c r="B12" s="42"/>
      <c r="C12" s="146" t="s">
        <v>84</v>
      </c>
      <c r="D12" s="43" t="s">
        <v>1</v>
      </c>
      <c r="E12" s="44" t="s">
        <v>2</v>
      </c>
      <c r="F12" s="44" t="s">
        <v>9</v>
      </c>
      <c r="G12" s="44" t="s">
        <v>13</v>
      </c>
      <c r="H12" s="215"/>
    </row>
    <row r="13" spans="1:9" s="2" customFormat="1" ht="14.25" customHeight="1">
      <c r="A13" s="37">
        <v>1</v>
      </c>
      <c r="B13" s="24">
        <v>2</v>
      </c>
      <c r="C13" s="151" t="s">
        <v>85</v>
      </c>
      <c r="D13" s="23">
        <v>3</v>
      </c>
      <c r="E13" s="23">
        <v>4</v>
      </c>
      <c r="F13" s="23">
        <v>5</v>
      </c>
      <c r="G13" s="23">
        <v>6</v>
      </c>
      <c r="H13" s="38">
        <v>7</v>
      </c>
    </row>
    <row r="14" spans="1:9" s="4" customFormat="1" ht="19.899999999999999" customHeight="1">
      <c r="A14" s="108" t="s">
        <v>10</v>
      </c>
      <c r="B14" s="77"/>
      <c r="C14" s="149">
        <v>947</v>
      </c>
      <c r="D14" s="53" t="s">
        <v>18</v>
      </c>
      <c r="E14" s="53" t="s">
        <v>3</v>
      </c>
      <c r="F14" s="53"/>
      <c r="G14" s="53"/>
      <c r="H14" s="54">
        <f>H56</f>
        <v>5307183.4800000004</v>
      </c>
    </row>
    <row r="15" spans="1:9" s="1" customFormat="1" ht="46.9" customHeight="1">
      <c r="A15" s="50" t="s">
        <v>7</v>
      </c>
      <c r="B15" s="39"/>
      <c r="C15" s="159">
        <v>947</v>
      </c>
      <c r="D15" s="29" t="s">
        <v>18</v>
      </c>
      <c r="E15" s="29" t="s">
        <v>5</v>
      </c>
      <c r="F15" s="29" t="s">
        <v>65</v>
      </c>
      <c r="G15" s="29" t="s">
        <v>0</v>
      </c>
      <c r="H15" s="30">
        <f>SUM(H16)</f>
        <v>808400</v>
      </c>
      <c r="I15" s="7"/>
    </row>
    <row r="16" spans="1:9" s="1" customFormat="1" ht="65.25" customHeight="1">
      <c r="A16" s="74" t="s">
        <v>54</v>
      </c>
      <c r="B16" s="39"/>
      <c r="C16" s="159">
        <v>947</v>
      </c>
      <c r="D16" s="29" t="s">
        <v>18</v>
      </c>
      <c r="E16" s="29" t="s">
        <v>5</v>
      </c>
      <c r="F16" s="29" t="s">
        <v>66</v>
      </c>
      <c r="G16" s="29" t="s">
        <v>0</v>
      </c>
      <c r="H16" s="30">
        <f>SUM(H17)</f>
        <v>808400</v>
      </c>
      <c r="I16" s="67">
        <f>SUM(I17)</f>
        <v>0</v>
      </c>
    </row>
    <row r="17" spans="1:9" s="12" customFormat="1" ht="29.45" customHeight="1">
      <c r="A17" s="31" t="s">
        <v>47</v>
      </c>
      <c r="B17" s="32"/>
      <c r="C17" s="159">
        <v>947</v>
      </c>
      <c r="D17" s="32" t="s">
        <v>18</v>
      </c>
      <c r="E17" s="32" t="s">
        <v>5</v>
      </c>
      <c r="F17" s="32" t="s">
        <v>67</v>
      </c>
      <c r="G17" s="32" t="s">
        <v>0</v>
      </c>
      <c r="H17" s="30">
        <f>SUM(H18)</f>
        <v>808400</v>
      </c>
      <c r="I17" s="68">
        <f>SUM(I18)</f>
        <v>0</v>
      </c>
    </row>
    <row r="18" spans="1:9" s="1" customFormat="1" ht="55.5" customHeight="1">
      <c r="A18" s="75" t="s">
        <v>38</v>
      </c>
      <c r="B18" s="27"/>
      <c r="C18" s="149">
        <v>947</v>
      </c>
      <c r="D18" s="27" t="s">
        <v>18</v>
      </c>
      <c r="E18" s="27" t="s">
        <v>5</v>
      </c>
      <c r="F18" s="27" t="s">
        <v>67</v>
      </c>
      <c r="G18" s="27" t="s">
        <v>37</v>
      </c>
      <c r="H18" s="28">
        <v>808400</v>
      </c>
      <c r="I18" s="7"/>
    </row>
    <row r="19" spans="1:9" s="1" customFormat="1" ht="60" customHeight="1">
      <c r="A19" s="50" t="s">
        <v>11</v>
      </c>
      <c r="B19" s="76"/>
      <c r="C19" s="159">
        <v>947</v>
      </c>
      <c r="D19" s="29" t="s">
        <v>18</v>
      </c>
      <c r="E19" s="29" t="s">
        <v>20</v>
      </c>
      <c r="F19" s="29" t="s">
        <v>65</v>
      </c>
      <c r="G19" s="29" t="s">
        <v>0</v>
      </c>
      <c r="H19" s="30">
        <f>SUM(H20)</f>
        <v>2440422</v>
      </c>
      <c r="I19" s="68" t="e">
        <f>SUM(I23,#REF!,#REF!,#REF!,#REF!,#REF!)</f>
        <v>#REF!</v>
      </c>
    </row>
    <row r="20" spans="1:9" s="1" customFormat="1" ht="60.6" customHeight="1">
      <c r="A20" s="74" t="s">
        <v>54</v>
      </c>
      <c r="B20" s="39"/>
      <c r="C20" s="159">
        <v>947</v>
      </c>
      <c r="D20" s="29" t="s">
        <v>18</v>
      </c>
      <c r="E20" s="29" t="s">
        <v>20</v>
      </c>
      <c r="F20" s="29" t="s">
        <v>66</v>
      </c>
      <c r="G20" s="29" t="s">
        <v>0</v>
      </c>
      <c r="H20" s="30">
        <f>H21+H25+H27+H29</f>
        <v>2440422</v>
      </c>
      <c r="I20" s="67" t="e">
        <f>SUM(I22,I30,I31,#REF!)</f>
        <v>#REF!</v>
      </c>
    </row>
    <row r="21" spans="1:9" s="12" customFormat="1" ht="27" customHeight="1">
      <c r="A21" s="31" t="s">
        <v>39</v>
      </c>
      <c r="B21" s="76"/>
      <c r="C21" s="159">
        <v>947</v>
      </c>
      <c r="D21" s="32" t="s">
        <v>18</v>
      </c>
      <c r="E21" s="32" t="s">
        <v>20</v>
      </c>
      <c r="F21" s="32" t="s">
        <v>68</v>
      </c>
      <c r="G21" s="32" t="s">
        <v>0</v>
      </c>
      <c r="H21" s="30">
        <f>H22+H23+H24</f>
        <v>2414722</v>
      </c>
      <c r="I21" s="68" t="e">
        <f>SUM(I23,#REF!,#REF!,#REF!)</f>
        <v>#REF!</v>
      </c>
    </row>
    <row r="22" spans="1:9" s="1" customFormat="1" ht="51.75" customHeight="1">
      <c r="A22" s="75" t="s">
        <v>38</v>
      </c>
      <c r="B22" s="39"/>
      <c r="C22" s="149">
        <v>947</v>
      </c>
      <c r="D22" s="27" t="s">
        <v>18</v>
      </c>
      <c r="E22" s="27" t="s">
        <v>20</v>
      </c>
      <c r="F22" s="27" t="s">
        <v>68</v>
      </c>
      <c r="G22" s="27" t="s">
        <v>37</v>
      </c>
      <c r="H22" s="28">
        <v>1931322</v>
      </c>
      <c r="I22" s="67" t="e">
        <f>SUM(I30,I31,#REF!,#REF!)</f>
        <v>#REF!</v>
      </c>
    </row>
    <row r="23" spans="1:9" s="1" customFormat="1" ht="28.5" customHeight="1">
      <c r="A23" s="75" t="s">
        <v>41</v>
      </c>
      <c r="B23" s="39"/>
      <c r="C23" s="149">
        <v>947</v>
      </c>
      <c r="D23" s="27" t="s">
        <v>18</v>
      </c>
      <c r="E23" s="27" t="s">
        <v>20</v>
      </c>
      <c r="F23" s="27" t="s">
        <v>68</v>
      </c>
      <c r="G23" s="27" t="s">
        <v>40</v>
      </c>
      <c r="H23" s="28">
        <v>478600</v>
      </c>
      <c r="I23" s="67">
        <f>SUM(I30)</f>
        <v>0</v>
      </c>
    </row>
    <row r="24" spans="1:9" s="1" customFormat="1" ht="18.75" customHeight="1">
      <c r="A24" s="178" t="s">
        <v>147</v>
      </c>
      <c r="B24" s="39"/>
      <c r="C24" s="149">
        <v>947</v>
      </c>
      <c r="D24" s="27" t="s">
        <v>18</v>
      </c>
      <c r="E24" s="27" t="s">
        <v>20</v>
      </c>
      <c r="F24" s="27" t="s">
        <v>146</v>
      </c>
      <c r="G24" s="27" t="s">
        <v>40</v>
      </c>
      <c r="H24" s="28">
        <v>4800</v>
      </c>
      <c r="I24" s="67"/>
    </row>
    <row r="25" spans="1:9" s="1" customFormat="1" ht="41.25" customHeight="1">
      <c r="A25" s="177" t="s">
        <v>112</v>
      </c>
      <c r="B25" s="76"/>
      <c r="C25" s="159">
        <v>947</v>
      </c>
      <c r="D25" s="29" t="s">
        <v>18</v>
      </c>
      <c r="E25" s="29" t="s">
        <v>20</v>
      </c>
      <c r="F25" s="29" t="s">
        <v>111</v>
      </c>
      <c r="G25" s="29" t="s">
        <v>0</v>
      </c>
      <c r="H25" s="30">
        <f>SUM(H26)</f>
        <v>0</v>
      </c>
      <c r="I25" s="67"/>
    </row>
    <row r="26" spans="1:9" s="1" customFormat="1" ht="28.5" customHeight="1">
      <c r="A26" s="75" t="s">
        <v>41</v>
      </c>
      <c r="B26" s="39"/>
      <c r="C26" s="149">
        <v>947</v>
      </c>
      <c r="D26" s="27" t="s">
        <v>18</v>
      </c>
      <c r="E26" s="27" t="s">
        <v>20</v>
      </c>
      <c r="F26" s="27" t="s">
        <v>111</v>
      </c>
      <c r="G26" s="27" t="s">
        <v>40</v>
      </c>
      <c r="H26" s="28">
        <v>0</v>
      </c>
      <c r="I26" s="67"/>
    </row>
    <row r="27" spans="1:9" s="12" customFormat="1" ht="30" customHeight="1">
      <c r="A27" s="109" t="s">
        <v>57</v>
      </c>
      <c r="B27" s="76"/>
      <c r="C27" s="159">
        <v>947</v>
      </c>
      <c r="D27" s="32" t="s">
        <v>18</v>
      </c>
      <c r="E27" s="32" t="s">
        <v>20</v>
      </c>
      <c r="F27" s="32" t="s">
        <v>69</v>
      </c>
      <c r="G27" s="32" t="s">
        <v>0</v>
      </c>
      <c r="H27" s="30">
        <f>H28</f>
        <v>21000</v>
      </c>
      <c r="I27" s="68"/>
    </row>
    <row r="28" spans="1:9" s="1" customFormat="1" ht="15.75" customHeight="1">
      <c r="A28" s="75" t="s">
        <v>46</v>
      </c>
      <c r="B28" s="39"/>
      <c r="C28" s="149">
        <v>947</v>
      </c>
      <c r="D28" s="27" t="s">
        <v>18</v>
      </c>
      <c r="E28" s="27" t="s">
        <v>20</v>
      </c>
      <c r="F28" s="27" t="s">
        <v>69</v>
      </c>
      <c r="G28" s="27" t="s">
        <v>45</v>
      </c>
      <c r="H28" s="28">
        <v>21000</v>
      </c>
      <c r="I28" s="67"/>
    </row>
    <row r="29" spans="1:9" s="1" customFormat="1" ht="43.9" customHeight="1">
      <c r="A29" s="78" t="s">
        <v>55</v>
      </c>
      <c r="B29" s="39"/>
      <c r="C29" s="159">
        <v>947</v>
      </c>
      <c r="D29" s="29" t="s">
        <v>18</v>
      </c>
      <c r="E29" s="29" t="s">
        <v>20</v>
      </c>
      <c r="F29" s="29" t="s">
        <v>70</v>
      </c>
      <c r="G29" s="29" t="s">
        <v>0</v>
      </c>
      <c r="H29" s="30">
        <f>SUM(H30,H32)</f>
        <v>4700</v>
      </c>
      <c r="I29" s="67">
        <f>SUM(I30)</f>
        <v>0</v>
      </c>
    </row>
    <row r="30" spans="1:9" s="12" customFormat="1" ht="40.9" customHeight="1">
      <c r="A30" s="31" t="s">
        <v>60</v>
      </c>
      <c r="B30" s="76"/>
      <c r="C30" s="159">
        <v>947</v>
      </c>
      <c r="D30" s="32" t="s">
        <v>18</v>
      </c>
      <c r="E30" s="32" t="s">
        <v>20</v>
      </c>
      <c r="F30" s="32" t="s">
        <v>71</v>
      </c>
      <c r="G30" s="32" t="s">
        <v>0</v>
      </c>
      <c r="H30" s="30">
        <f>SUM(H31)</f>
        <v>4700</v>
      </c>
      <c r="I30" s="11"/>
    </row>
    <row r="31" spans="1:9" s="1" customFormat="1" ht="29.25" customHeight="1">
      <c r="A31" s="75" t="s">
        <v>41</v>
      </c>
      <c r="B31" s="39"/>
      <c r="C31" s="149">
        <v>947</v>
      </c>
      <c r="D31" s="27" t="s">
        <v>18</v>
      </c>
      <c r="E31" s="27" t="s">
        <v>20</v>
      </c>
      <c r="F31" s="27" t="s">
        <v>71</v>
      </c>
      <c r="G31" s="27" t="s">
        <v>99</v>
      </c>
      <c r="H31" s="28">
        <v>4700</v>
      </c>
      <c r="I31" s="7"/>
    </row>
    <row r="32" spans="1:9" s="12" customFormat="1" ht="20.25" hidden="1" customHeight="1">
      <c r="A32" s="31" t="s">
        <v>49</v>
      </c>
      <c r="B32" s="76"/>
      <c r="C32" s="149">
        <v>947</v>
      </c>
      <c r="D32" s="32" t="s">
        <v>18</v>
      </c>
      <c r="E32" s="32" t="s">
        <v>20</v>
      </c>
      <c r="F32" s="32" t="s">
        <v>72</v>
      </c>
      <c r="G32" s="32" t="s">
        <v>0</v>
      </c>
      <c r="H32" s="30">
        <f>SUM(H33)</f>
        <v>0</v>
      </c>
      <c r="I32" s="68">
        <f>SUM(I33)</f>
        <v>0</v>
      </c>
    </row>
    <row r="33" spans="1:9" s="1" customFormat="1" ht="20.25" hidden="1" customHeight="1">
      <c r="A33" s="75" t="s">
        <v>49</v>
      </c>
      <c r="B33" s="39"/>
      <c r="C33" s="149">
        <v>947</v>
      </c>
      <c r="D33" s="27" t="s">
        <v>18</v>
      </c>
      <c r="E33" s="27" t="s">
        <v>20</v>
      </c>
      <c r="F33" s="49" t="s">
        <v>72</v>
      </c>
      <c r="G33" s="27" t="s">
        <v>14</v>
      </c>
      <c r="H33" s="28">
        <v>0</v>
      </c>
      <c r="I33" s="7"/>
    </row>
    <row r="34" spans="1:9" s="1" customFormat="1" ht="45" customHeight="1">
      <c r="A34" s="50" t="s">
        <v>32</v>
      </c>
      <c r="B34" s="107"/>
      <c r="C34" s="159">
        <v>947</v>
      </c>
      <c r="D34" s="53" t="s">
        <v>18</v>
      </c>
      <c r="E34" s="53" t="s">
        <v>22</v>
      </c>
      <c r="F34" s="53" t="s">
        <v>65</v>
      </c>
      <c r="G34" s="53" t="s">
        <v>0</v>
      </c>
      <c r="H34" s="54">
        <f>SUM(H35)</f>
        <v>74600</v>
      </c>
      <c r="I34" s="68" t="e">
        <f>SUM(#REF!,I38,I40,#REF!,#REF!,I41)</f>
        <v>#REF!</v>
      </c>
    </row>
    <row r="35" spans="1:9" s="1" customFormat="1" ht="42" customHeight="1">
      <c r="A35" s="78" t="s">
        <v>55</v>
      </c>
      <c r="B35" s="39"/>
      <c r="C35" s="159">
        <v>947</v>
      </c>
      <c r="D35" s="29" t="s">
        <v>18</v>
      </c>
      <c r="E35" s="29" t="s">
        <v>22</v>
      </c>
      <c r="F35" s="29" t="s">
        <v>70</v>
      </c>
      <c r="G35" s="29" t="s">
        <v>0</v>
      </c>
      <c r="H35" s="30">
        <f>SUM(H36)</f>
        <v>74600</v>
      </c>
      <c r="I35" s="67" t="e">
        <f>SUM(#REF!,I38,I40,#REF!)</f>
        <v>#REF!</v>
      </c>
    </row>
    <row r="36" spans="1:9" s="1" customFormat="1" ht="22.9" customHeight="1">
      <c r="A36" s="31" t="s">
        <v>49</v>
      </c>
      <c r="B36" s="39"/>
      <c r="C36" s="159">
        <v>947</v>
      </c>
      <c r="D36" s="29" t="s">
        <v>18</v>
      </c>
      <c r="E36" s="29" t="s">
        <v>22</v>
      </c>
      <c r="F36" s="29" t="s">
        <v>72</v>
      </c>
      <c r="G36" s="29" t="s">
        <v>0</v>
      </c>
      <c r="H36" s="30">
        <f>SUM(H37)</f>
        <v>74600</v>
      </c>
      <c r="I36" s="67" t="e">
        <f>SUM(I37,#REF!,I39,#REF!)</f>
        <v>#REF!</v>
      </c>
    </row>
    <row r="37" spans="1:9" s="1" customFormat="1" ht="21.6" customHeight="1">
      <c r="A37" s="75" t="s">
        <v>49</v>
      </c>
      <c r="B37" s="39"/>
      <c r="C37" s="149">
        <v>947</v>
      </c>
      <c r="D37" s="27" t="s">
        <v>18</v>
      </c>
      <c r="E37" s="27" t="s">
        <v>22</v>
      </c>
      <c r="F37" s="27" t="s">
        <v>72</v>
      </c>
      <c r="G37" s="27" t="s">
        <v>14</v>
      </c>
      <c r="H37" s="28">
        <v>74600</v>
      </c>
      <c r="I37" s="7"/>
    </row>
    <row r="38" spans="1:9" s="52" customFormat="1" ht="27" customHeight="1">
      <c r="A38" s="180" t="s">
        <v>114</v>
      </c>
      <c r="B38" s="77"/>
      <c r="C38" s="159">
        <v>947</v>
      </c>
      <c r="D38" s="53" t="s">
        <v>18</v>
      </c>
      <c r="E38" s="53" t="s">
        <v>23</v>
      </c>
      <c r="F38" s="53" t="s">
        <v>65</v>
      </c>
      <c r="G38" s="53" t="s">
        <v>0</v>
      </c>
      <c r="H38" s="54">
        <f>SUM(H39)</f>
        <v>215000</v>
      </c>
      <c r="I38" s="51"/>
    </row>
    <row r="39" spans="1:9" s="1" customFormat="1" ht="42" customHeight="1">
      <c r="A39" s="78" t="s">
        <v>55</v>
      </c>
      <c r="B39" s="39"/>
      <c r="C39" s="159">
        <v>947</v>
      </c>
      <c r="D39" s="29" t="s">
        <v>18</v>
      </c>
      <c r="E39" s="29" t="s">
        <v>23</v>
      </c>
      <c r="F39" s="29" t="s">
        <v>70</v>
      </c>
      <c r="G39" s="29" t="s">
        <v>0</v>
      </c>
      <c r="H39" s="30">
        <f>SUM(H40)</f>
        <v>215000</v>
      </c>
      <c r="I39" s="67" t="e">
        <f>SUM(I40)</f>
        <v>#REF!</v>
      </c>
    </row>
    <row r="40" spans="1:9" s="1" customFormat="1" ht="44.25" customHeight="1">
      <c r="A40" s="179" t="s">
        <v>115</v>
      </c>
      <c r="B40" s="39"/>
      <c r="C40" s="159">
        <v>947</v>
      </c>
      <c r="D40" s="29" t="s">
        <v>18</v>
      </c>
      <c r="E40" s="29" t="s">
        <v>23</v>
      </c>
      <c r="F40" s="29" t="s">
        <v>160</v>
      </c>
      <c r="G40" s="29" t="s">
        <v>0</v>
      </c>
      <c r="H40" s="30">
        <v>215000</v>
      </c>
      <c r="I40" s="67" t="e">
        <f>SUM(#REF!)</f>
        <v>#REF!</v>
      </c>
    </row>
    <row r="41" spans="1:9" s="52" customFormat="1" ht="24" hidden="1" customHeight="1" thickBot="1">
      <c r="A41" s="50" t="s">
        <v>8</v>
      </c>
      <c r="B41" s="77"/>
      <c r="C41" s="149">
        <v>947</v>
      </c>
      <c r="D41" s="53" t="s">
        <v>18</v>
      </c>
      <c r="E41" s="53" t="s">
        <v>36</v>
      </c>
      <c r="F41" s="53" t="s">
        <v>65</v>
      </c>
      <c r="G41" s="53" t="s">
        <v>0</v>
      </c>
      <c r="H41" s="54">
        <f>SUM(H42)</f>
        <v>0</v>
      </c>
      <c r="I41" s="69" t="e">
        <f>SUM(#REF!,I43,#REF!,I42,#REF!)</f>
        <v>#REF!</v>
      </c>
    </row>
    <row r="42" spans="1:9" s="1" customFormat="1" ht="27.75" hidden="1" customHeight="1" thickBot="1">
      <c r="A42" s="78" t="s">
        <v>42</v>
      </c>
      <c r="B42" s="39"/>
      <c r="C42" s="149">
        <v>947</v>
      </c>
      <c r="D42" s="29" t="s">
        <v>18</v>
      </c>
      <c r="E42" s="29" t="s">
        <v>36</v>
      </c>
      <c r="F42" s="29" t="s">
        <v>70</v>
      </c>
      <c r="G42" s="29" t="s">
        <v>0</v>
      </c>
      <c r="H42" s="30">
        <f>SUM(H43)</f>
        <v>0</v>
      </c>
      <c r="I42" s="67" t="e">
        <f>SUM(#REF!)</f>
        <v>#REF!</v>
      </c>
    </row>
    <row r="43" spans="1:9" s="12" customFormat="1" ht="47.25" hidden="1" customHeight="1" thickBot="1">
      <c r="A43" s="31" t="s">
        <v>43</v>
      </c>
      <c r="B43" s="76"/>
      <c r="C43" s="149">
        <v>947</v>
      </c>
      <c r="D43" s="32" t="s">
        <v>18</v>
      </c>
      <c r="E43" s="32" t="s">
        <v>36</v>
      </c>
      <c r="F43" s="32" t="s">
        <v>73</v>
      </c>
      <c r="G43" s="32" t="s">
        <v>0</v>
      </c>
      <c r="H43" s="30">
        <f>SUM(H44)</f>
        <v>0</v>
      </c>
      <c r="I43" s="68" t="e">
        <f>SUM(#REF!)</f>
        <v>#REF!</v>
      </c>
    </row>
    <row r="44" spans="1:9" s="1" customFormat="1" ht="32.25" hidden="1" customHeight="1" thickBot="1">
      <c r="A44" s="83" t="s">
        <v>41</v>
      </c>
      <c r="B44" s="84"/>
      <c r="C44" s="152">
        <v>947</v>
      </c>
      <c r="D44" s="60" t="s">
        <v>18</v>
      </c>
      <c r="E44" s="60" t="s">
        <v>36</v>
      </c>
      <c r="F44" s="60" t="s">
        <v>73</v>
      </c>
      <c r="G44" s="60" t="s">
        <v>40</v>
      </c>
      <c r="H44" s="85">
        <v>0</v>
      </c>
      <c r="I44" s="67" t="e">
        <f>SUM(#REF!)</f>
        <v>#REF!</v>
      </c>
    </row>
    <row r="45" spans="1:9" s="1" customFormat="1" ht="32.25" customHeight="1">
      <c r="A45" s="83" t="s">
        <v>128</v>
      </c>
      <c r="B45" s="84"/>
      <c r="C45" s="152">
        <v>947</v>
      </c>
      <c r="D45" s="60" t="s">
        <v>18</v>
      </c>
      <c r="E45" s="60" t="s">
        <v>126</v>
      </c>
      <c r="F45" s="60" t="s">
        <v>127</v>
      </c>
      <c r="G45" s="60"/>
      <c r="H45" s="85">
        <v>10000</v>
      </c>
      <c r="I45" s="168"/>
    </row>
    <row r="46" spans="1:9" s="1" customFormat="1" ht="20.25" customHeight="1">
      <c r="A46" s="50" t="s">
        <v>8</v>
      </c>
      <c r="B46" s="107"/>
      <c r="C46" s="159">
        <v>947</v>
      </c>
      <c r="D46" s="169" t="s">
        <v>18</v>
      </c>
      <c r="E46" s="169" t="s">
        <v>36</v>
      </c>
      <c r="F46" s="169" t="s">
        <v>65</v>
      </c>
      <c r="G46" s="169" t="s">
        <v>104</v>
      </c>
      <c r="H46" s="54">
        <f>SUM(H47+H54)</f>
        <v>1758761.48</v>
      </c>
      <c r="I46" s="168"/>
    </row>
    <row r="47" spans="1:9" s="1" customFormat="1" ht="44.25" customHeight="1">
      <c r="A47" s="109" t="s">
        <v>55</v>
      </c>
      <c r="B47" s="76"/>
      <c r="C47" s="159">
        <v>947</v>
      </c>
      <c r="D47" s="32" t="s">
        <v>18</v>
      </c>
      <c r="E47" s="32" t="s">
        <v>36</v>
      </c>
      <c r="F47" s="32" t="s">
        <v>70</v>
      </c>
      <c r="G47" s="32" t="s">
        <v>0</v>
      </c>
      <c r="H47" s="30">
        <f>SUM(H48)</f>
        <v>1758761.48</v>
      </c>
      <c r="I47" s="168"/>
    </row>
    <row r="48" spans="1:9" s="1" customFormat="1" ht="32.25" customHeight="1">
      <c r="A48" s="109" t="s">
        <v>105</v>
      </c>
      <c r="B48" s="76"/>
      <c r="C48" s="159">
        <v>947</v>
      </c>
      <c r="D48" s="32" t="s">
        <v>18</v>
      </c>
      <c r="E48" s="32" t="s">
        <v>36</v>
      </c>
      <c r="F48" s="32" t="s">
        <v>106</v>
      </c>
      <c r="G48" s="32" t="s">
        <v>0</v>
      </c>
      <c r="H48" s="30">
        <f>SUM(H49:H53)</f>
        <v>1758761.48</v>
      </c>
      <c r="I48" s="168"/>
    </row>
    <row r="49" spans="1:9" s="1" customFormat="1" ht="51.75" customHeight="1">
      <c r="A49" s="75" t="s">
        <v>38</v>
      </c>
      <c r="B49" s="39"/>
      <c r="C49" s="149">
        <v>947</v>
      </c>
      <c r="D49" s="27" t="s">
        <v>18</v>
      </c>
      <c r="E49" s="27" t="s">
        <v>36</v>
      </c>
      <c r="F49" s="27" t="s">
        <v>107</v>
      </c>
      <c r="G49" s="27" t="s">
        <v>37</v>
      </c>
      <c r="H49" s="28">
        <v>441500</v>
      </c>
      <c r="I49" s="168"/>
    </row>
    <row r="50" spans="1:9" s="1" customFormat="1" ht="32.25" customHeight="1">
      <c r="A50" s="75" t="s">
        <v>41</v>
      </c>
      <c r="B50" s="39"/>
      <c r="C50" s="149">
        <v>947</v>
      </c>
      <c r="D50" s="27" t="s">
        <v>18</v>
      </c>
      <c r="E50" s="27" t="s">
        <v>36</v>
      </c>
      <c r="F50" s="27" t="s">
        <v>107</v>
      </c>
      <c r="G50" s="27" t="s">
        <v>40</v>
      </c>
      <c r="H50" s="28">
        <v>1314261.48</v>
      </c>
      <c r="I50" s="168"/>
    </row>
    <row r="51" spans="1:9" s="1" customFormat="1" ht="32.25" customHeight="1">
      <c r="A51" s="178" t="s">
        <v>113</v>
      </c>
      <c r="B51" s="39"/>
      <c r="C51" s="149">
        <v>947</v>
      </c>
      <c r="D51" s="27" t="s">
        <v>18</v>
      </c>
      <c r="E51" s="27" t="s">
        <v>36</v>
      </c>
      <c r="F51" s="27" t="s">
        <v>133</v>
      </c>
      <c r="G51" s="27" t="s">
        <v>45</v>
      </c>
      <c r="H51" s="28">
        <v>3000</v>
      </c>
      <c r="I51" s="168"/>
    </row>
    <row r="52" spans="1:9" s="1" customFormat="1" ht="32.25" customHeight="1">
      <c r="A52" s="178" t="s">
        <v>129</v>
      </c>
      <c r="B52" s="39"/>
      <c r="C52" s="149">
        <v>947</v>
      </c>
      <c r="D52" s="27" t="s">
        <v>18</v>
      </c>
      <c r="E52" s="27" t="s">
        <v>36</v>
      </c>
      <c r="F52" s="27" t="s">
        <v>130</v>
      </c>
      <c r="G52" s="27" t="s">
        <v>99</v>
      </c>
      <c r="H52" s="28">
        <v>0</v>
      </c>
      <c r="I52" s="168"/>
    </row>
    <row r="53" spans="1:9" s="1" customFormat="1" ht="32.25" customHeight="1">
      <c r="A53" s="178" t="s">
        <v>131</v>
      </c>
      <c r="B53" s="39"/>
      <c r="C53" s="149">
        <v>947</v>
      </c>
      <c r="D53" s="27" t="s">
        <v>18</v>
      </c>
      <c r="E53" s="27" t="s">
        <v>36</v>
      </c>
      <c r="F53" s="27" t="s">
        <v>132</v>
      </c>
      <c r="G53" s="27" t="s">
        <v>45</v>
      </c>
      <c r="H53" s="28">
        <v>0</v>
      </c>
      <c r="I53" s="168"/>
    </row>
    <row r="54" spans="1:9" s="1" customFormat="1" ht="42" customHeight="1">
      <c r="A54" s="179" t="s">
        <v>116</v>
      </c>
      <c r="B54" s="76"/>
      <c r="C54" s="159">
        <v>947</v>
      </c>
      <c r="D54" s="32" t="s">
        <v>18</v>
      </c>
      <c r="E54" s="32" t="s">
        <v>36</v>
      </c>
      <c r="F54" s="32" t="s">
        <v>73</v>
      </c>
      <c r="G54" s="32" t="s">
        <v>0</v>
      </c>
      <c r="H54" s="30">
        <f>SUM(H55)</f>
        <v>0</v>
      </c>
      <c r="I54" s="168"/>
    </row>
    <row r="55" spans="1:9" s="1" customFormat="1" ht="32.25" customHeight="1" thickBot="1">
      <c r="A55" s="75" t="s">
        <v>41</v>
      </c>
      <c r="B55" s="39"/>
      <c r="C55" s="149">
        <v>947</v>
      </c>
      <c r="D55" s="27" t="s">
        <v>18</v>
      </c>
      <c r="E55" s="27" t="s">
        <v>36</v>
      </c>
      <c r="F55" s="27" t="s">
        <v>133</v>
      </c>
      <c r="G55" s="27" t="s">
        <v>45</v>
      </c>
      <c r="H55" s="28">
        <v>0</v>
      </c>
      <c r="I55" s="168"/>
    </row>
    <row r="56" spans="1:9" s="1" customFormat="1" ht="18" customHeight="1" thickBot="1">
      <c r="A56" s="121" t="s">
        <v>15</v>
      </c>
      <c r="B56" s="122"/>
      <c r="C56" s="170">
        <v>947</v>
      </c>
      <c r="D56" s="118" t="s">
        <v>18</v>
      </c>
      <c r="E56" s="118" t="s">
        <v>3</v>
      </c>
      <c r="F56" s="118" t="s">
        <v>65</v>
      </c>
      <c r="G56" s="118" t="s">
        <v>0</v>
      </c>
      <c r="H56" s="119">
        <f>H41+H38+H34+H19+H15+H46+H45</f>
        <v>5307183.4800000004</v>
      </c>
      <c r="I56" s="8" t="e">
        <f>SUM(I15,#REF!,I19,I38,I41)</f>
        <v>#REF!</v>
      </c>
    </row>
    <row r="57" spans="1:9" s="4" customFormat="1" ht="19.149999999999999" customHeight="1">
      <c r="A57" s="62" t="s">
        <v>50</v>
      </c>
      <c r="B57" s="86"/>
      <c r="C57" s="159">
        <v>947</v>
      </c>
      <c r="D57" s="63" t="s">
        <v>5</v>
      </c>
      <c r="E57" s="63" t="s">
        <v>3</v>
      </c>
      <c r="F57" s="63" t="s">
        <v>65</v>
      </c>
      <c r="G57" s="63"/>
      <c r="H57" s="55">
        <f>SUM(H58)</f>
        <v>93200</v>
      </c>
      <c r="I57" s="59"/>
    </row>
    <row r="58" spans="1:9" s="10" customFormat="1" ht="18.600000000000001" customHeight="1">
      <c r="A58" s="31" t="s">
        <v>51</v>
      </c>
      <c r="B58" s="41">
        <v>927</v>
      </c>
      <c r="C58" s="159">
        <v>947</v>
      </c>
      <c r="D58" s="32" t="s">
        <v>5</v>
      </c>
      <c r="E58" s="32" t="s">
        <v>19</v>
      </c>
      <c r="F58" s="32" t="s">
        <v>65</v>
      </c>
      <c r="G58" s="32" t="s">
        <v>0</v>
      </c>
      <c r="H58" s="79">
        <f>SUM(H59)</f>
        <v>93200</v>
      </c>
      <c r="I58" s="70" t="e">
        <f>SUM(#REF!)</f>
        <v>#REF!</v>
      </c>
    </row>
    <row r="59" spans="1:9" s="33" customFormat="1" ht="44.25" customHeight="1">
      <c r="A59" s="78" t="s">
        <v>55</v>
      </c>
      <c r="B59" s="40">
        <v>927</v>
      </c>
      <c r="C59" s="159">
        <v>947</v>
      </c>
      <c r="D59" s="29" t="s">
        <v>5</v>
      </c>
      <c r="E59" s="29" t="s">
        <v>19</v>
      </c>
      <c r="F59" s="29" t="s">
        <v>70</v>
      </c>
      <c r="G59" s="29" t="s">
        <v>0</v>
      </c>
      <c r="H59" s="79">
        <f>SUM(H60)</f>
        <v>93200</v>
      </c>
      <c r="I59" s="71">
        <f>SUM(I60)</f>
        <v>43670000</v>
      </c>
    </row>
    <row r="60" spans="1:9" s="10" customFormat="1" ht="40.9" customHeight="1">
      <c r="A60" s="31" t="s">
        <v>58</v>
      </c>
      <c r="B60" s="41">
        <v>927</v>
      </c>
      <c r="C60" s="159">
        <v>947</v>
      </c>
      <c r="D60" s="32" t="s">
        <v>5</v>
      </c>
      <c r="E60" s="32" t="s">
        <v>19</v>
      </c>
      <c r="F60" s="32" t="s">
        <v>74</v>
      </c>
      <c r="G60" s="32" t="s">
        <v>0</v>
      </c>
      <c r="H60" s="79">
        <f>SUM(H61,H62)</f>
        <v>93200</v>
      </c>
      <c r="I60" s="70">
        <f>SUM(I62)</f>
        <v>43670000</v>
      </c>
    </row>
    <row r="61" spans="1:9" s="33" customFormat="1" ht="53.25" customHeight="1">
      <c r="A61" s="75" t="s">
        <v>38</v>
      </c>
      <c r="B61" s="40">
        <v>927</v>
      </c>
      <c r="C61" s="149">
        <v>947</v>
      </c>
      <c r="D61" s="27" t="s">
        <v>5</v>
      </c>
      <c r="E61" s="27" t="s">
        <v>19</v>
      </c>
      <c r="F61" s="27" t="s">
        <v>75</v>
      </c>
      <c r="G61" s="27" t="s">
        <v>37</v>
      </c>
      <c r="H61" s="28">
        <v>89272</v>
      </c>
      <c r="I61" s="71">
        <v>43670000</v>
      </c>
    </row>
    <row r="62" spans="1:9" s="33" customFormat="1" ht="30.6" customHeight="1" thickBot="1">
      <c r="A62" s="83" t="s">
        <v>41</v>
      </c>
      <c r="B62" s="64">
        <v>927</v>
      </c>
      <c r="C62" s="149">
        <v>947</v>
      </c>
      <c r="D62" s="60" t="s">
        <v>5</v>
      </c>
      <c r="E62" s="60" t="s">
        <v>19</v>
      </c>
      <c r="F62" s="60" t="s">
        <v>75</v>
      </c>
      <c r="G62" s="60" t="s">
        <v>40</v>
      </c>
      <c r="H62" s="85">
        <v>3928</v>
      </c>
      <c r="I62" s="71">
        <v>43670000</v>
      </c>
    </row>
    <row r="63" spans="1:9" s="1" customFormat="1" ht="19.5" customHeight="1" thickBot="1">
      <c r="A63" s="65" t="s">
        <v>52</v>
      </c>
      <c r="B63" s="87"/>
      <c r="C63" s="159">
        <v>947</v>
      </c>
      <c r="D63" s="45" t="s">
        <v>5</v>
      </c>
      <c r="E63" s="45" t="s">
        <v>3</v>
      </c>
      <c r="F63" s="45" t="s">
        <v>65</v>
      </c>
      <c r="G63" s="45" t="s">
        <v>0</v>
      </c>
      <c r="H63" s="66">
        <f>SUM(H57)</f>
        <v>93200</v>
      </c>
      <c r="I63" s="8" t="e">
        <f>SUM(#REF!,I13,I19,#REF!,#REF!)</f>
        <v>#REF!</v>
      </c>
    </row>
    <row r="64" spans="1:9" s="1" customFormat="1" ht="1.5" hidden="1" customHeight="1">
      <c r="A64" s="88"/>
      <c r="B64" s="89"/>
      <c r="C64" s="172"/>
      <c r="D64" s="90"/>
      <c r="E64" s="90"/>
      <c r="F64" s="90"/>
      <c r="G64" s="90"/>
      <c r="H64" s="46"/>
      <c r="I64" s="72"/>
    </row>
    <row r="65" spans="1:10" s="1" customFormat="1" ht="40.5" customHeight="1">
      <c r="A65" s="180" t="s">
        <v>117</v>
      </c>
      <c r="B65" s="181"/>
      <c r="C65" s="41">
        <v>947</v>
      </c>
      <c r="D65" s="132" t="s">
        <v>19</v>
      </c>
      <c r="E65" s="132" t="s">
        <v>25</v>
      </c>
      <c r="F65" s="132" t="s">
        <v>65</v>
      </c>
      <c r="G65" s="132" t="s">
        <v>0</v>
      </c>
      <c r="H65" s="134">
        <f>SUM(H66)</f>
        <v>0</v>
      </c>
      <c r="I65" s="94"/>
    </row>
    <row r="66" spans="1:10" s="1" customFormat="1" ht="40.5" customHeight="1">
      <c r="A66" s="179" t="s">
        <v>119</v>
      </c>
      <c r="B66" s="182"/>
      <c r="C66" s="41">
        <v>947</v>
      </c>
      <c r="D66" s="132" t="s">
        <v>19</v>
      </c>
      <c r="E66" s="132" t="s">
        <v>25</v>
      </c>
      <c r="F66" s="132" t="s">
        <v>118</v>
      </c>
      <c r="G66" s="132" t="s">
        <v>0</v>
      </c>
      <c r="H66" s="134">
        <f>SUM(H67)</f>
        <v>0</v>
      </c>
      <c r="I66" s="94"/>
    </row>
    <row r="67" spans="1:10" s="1" customFormat="1" ht="30" customHeight="1">
      <c r="A67" s="83" t="s">
        <v>41</v>
      </c>
      <c r="B67" s="181"/>
      <c r="C67" s="40">
        <v>947</v>
      </c>
      <c r="D67" s="183" t="s">
        <v>19</v>
      </c>
      <c r="E67" s="183" t="s">
        <v>25</v>
      </c>
      <c r="F67" s="183" t="s">
        <v>118</v>
      </c>
      <c r="G67" s="183" t="s">
        <v>40</v>
      </c>
      <c r="H67" s="184">
        <v>0</v>
      </c>
      <c r="I67" s="94"/>
    </row>
    <row r="68" spans="1:10" s="1" customFormat="1" ht="24" customHeight="1">
      <c r="A68" s="178" t="s">
        <v>120</v>
      </c>
      <c r="B68" s="181"/>
      <c r="C68" s="41">
        <v>947</v>
      </c>
      <c r="D68" s="132" t="s">
        <v>19</v>
      </c>
      <c r="E68" s="132" t="s">
        <v>96</v>
      </c>
      <c r="F68" s="132" t="s">
        <v>65</v>
      </c>
      <c r="G68" s="132" t="s">
        <v>0</v>
      </c>
      <c r="H68" s="134">
        <f>SUM(H69)</f>
        <v>0</v>
      </c>
      <c r="I68" s="94"/>
    </row>
    <row r="69" spans="1:10" s="1" customFormat="1" ht="24" customHeight="1">
      <c r="A69" s="178" t="s">
        <v>121</v>
      </c>
      <c r="B69" s="181"/>
      <c r="C69" s="41">
        <v>947</v>
      </c>
      <c r="D69" s="132" t="s">
        <v>19</v>
      </c>
      <c r="E69" s="132" t="s">
        <v>96</v>
      </c>
      <c r="F69" s="132" t="s">
        <v>122</v>
      </c>
      <c r="G69" s="132" t="s">
        <v>0</v>
      </c>
      <c r="H69" s="134">
        <f>SUM(H70)</f>
        <v>0</v>
      </c>
      <c r="I69" s="94"/>
    </row>
    <row r="70" spans="1:10" s="1" customFormat="1" ht="24" customHeight="1" thickBot="1">
      <c r="A70" s="83" t="s">
        <v>41</v>
      </c>
      <c r="B70" s="181"/>
      <c r="C70" s="40">
        <v>947</v>
      </c>
      <c r="D70" s="183" t="s">
        <v>19</v>
      </c>
      <c r="E70" s="183" t="s">
        <v>96</v>
      </c>
      <c r="F70" s="183" t="s">
        <v>122</v>
      </c>
      <c r="G70" s="183" t="s">
        <v>40</v>
      </c>
      <c r="H70" s="184">
        <v>0</v>
      </c>
      <c r="I70" s="94"/>
    </row>
    <row r="71" spans="1:10" s="1" customFormat="1" ht="38.25" customHeight="1" thickBot="1">
      <c r="A71" s="65" t="s">
        <v>123</v>
      </c>
      <c r="B71" s="181"/>
      <c r="C71" s="41">
        <v>947</v>
      </c>
      <c r="D71" s="132" t="s">
        <v>19</v>
      </c>
      <c r="E71" s="132" t="s">
        <v>3</v>
      </c>
      <c r="F71" s="132" t="s">
        <v>65</v>
      </c>
      <c r="G71" s="132" t="s">
        <v>0</v>
      </c>
      <c r="H71" s="134">
        <f>SUM(H65+H68)</f>
        <v>0</v>
      </c>
      <c r="I71" s="94"/>
    </row>
    <row r="72" spans="1:10" s="4" customFormat="1" ht="18" customHeight="1">
      <c r="A72" s="47" t="s">
        <v>30</v>
      </c>
      <c r="B72" s="48"/>
      <c r="C72" s="159">
        <v>947</v>
      </c>
      <c r="D72" s="57" t="s">
        <v>20</v>
      </c>
      <c r="E72" s="57" t="s">
        <v>3</v>
      </c>
      <c r="F72" s="57"/>
      <c r="G72" s="57"/>
      <c r="H72" s="56">
        <f>H73</f>
        <v>8030914.4500000002</v>
      </c>
      <c r="I72" s="94"/>
    </row>
    <row r="73" spans="1:10" s="4" customFormat="1" ht="18" customHeight="1">
      <c r="A73" s="91" t="s">
        <v>61</v>
      </c>
      <c r="B73" s="92"/>
      <c r="C73" s="159">
        <v>947</v>
      </c>
      <c r="D73" s="93" t="s">
        <v>20</v>
      </c>
      <c r="E73" s="93" t="s">
        <v>25</v>
      </c>
      <c r="F73" s="93" t="s">
        <v>65</v>
      </c>
      <c r="G73" s="93" t="s">
        <v>0</v>
      </c>
      <c r="H73" s="134">
        <f>H77</f>
        <v>8030914.4500000002</v>
      </c>
      <c r="I73" s="59" t="e">
        <f>SUM(#REF!)</f>
        <v>#REF!</v>
      </c>
    </row>
    <row r="74" spans="1:10" s="128" customFormat="1" ht="0.75" customHeight="1">
      <c r="A74" s="78" t="s">
        <v>101</v>
      </c>
      <c r="B74" s="48"/>
      <c r="C74" s="159">
        <v>947</v>
      </c>
      <c r="D74" s="132" t="s">
        <v>20</v>
      </c>
      <c r="E74" s="132" t="s">
        <v>25</v>
      </c>
      <c r="F74" s="133" t="s">
        <v>76</v>
      </c>
      <c r="G74" s="132" t="s">
        <v>0</v>
      </c>
      <c r="H74" s="134">
        <f>H76</f>
        <v>0</v>
      </c>
      <c r="I74" s="139">
        <f>SUM(I75)</f>
        <v>0</v>
      </c>
      <c r="J74" s="141"/>
    </row>
    <row r="75" spans="1:10" s="128" customFormat="1" ht="34.5" hidden="1" customHeight="1">
      <c r="A75" s="135" t="s">
        <v>64</v>
      </c>
      <c r="B75" s="136"/>
      <c r="C75" s="159">
        <v>947</v>
      </c>
      <c r="D75" s="136" t="s">
        <v>20</v>
      </c>
      <c r="E75" s="136" t="s">
        <v>25</v>
      </c>
      <c r="F75" s="137" t="s">
        <v>77</v>
      </c>
      <c r="G75" s="136" t="s">
        <v>0</v>
      </c>
      <c r="H75" s="134">
        <f>H76</f>
        <v>0</v>
      </c>
      <c r="I75" s="140">
        <f>SUM(I76,I77,I78)</f>
        <v>0</v>
      </c>
      <c r="J75" s="141"/>
    </row>
    <row r="76" spans="1:10" s="128" customFormat="1" ht="34.5" hidden="1" customHeight="1">
      <c r="A76" s="83" t="s">
        <v>41</v>
      </c>
      <c r="B76" s="60"/>
      <c r="C76" s="159">
        <v>947</v>
      </c>
      <c r="D76" s="60" t="s">
        <v>20</v>
      </c>
      <c r="E76" s="60" t="s">
        <v>25</v>
      </c>
      <c r="F76" s="138" t="s">
        <v>77</v>
      </c>
      <c r="G76" s="60" t="s">
        <v>40</v>
      </c>
      <c r="H76" s="28">
        <v>0</v>
      </c>
      <c r="I76" s="7"/>
      <c r="J76" s="142"/>
    </row>
    <row r="77" spans="1:10" s="126" customFormat="1" ht="43.5" customHeight="1">
      <c r="A77" s="78" t="s">
        <v>55</v>
      </c>
      <c r="B77" s="123"/>
      <c r="C77" s="159">
        <v>947</v>
      </c>
      <c r="D77" s="124" t="s">
        <v>20</v>
      </c>
      <c r="E77" s="124" t="s">
        <v>25</v>
      </c>
      <c r="F77" s="124" t="s">
        <v>70</v>
      </c>
      <c r="G77" s="124" t="s">
        <v>0</v>
      </c>
      <c r="H77" s="125">
        <f>H78+H79+H82+H84</f>
        <v>8030914.4500000002</v>
      </c>
      <c r="I77" s="72"/>
    </row>
    <row r="78" spans="1:10" s="128" customFormat="1" ht="51" customHeight="1">
      <c r="A78" s="127" t="s">
        <v>62</v>
      </c>
      <c r="B78" s="27"/>
      <c r="C78" s="159">
        <v>947</v>
      </c>
      <c r="D78" s="124" t="s">
        <v>20</v>
      </c>
      <c r="E78" s="124" t="s">
        <v>25</v>
      </c>
      <c r="F78" s="124" t="s">
        <v>78</v>
      </c>
      <c r="G78" s="124" t="s">
        <v>0</v>
      </c>
      <c r="H78" s="125">
        <f>H81+H80</f>
        <v>3523980</v>
      </c>
      <c r="I78" s="7"/>
    </row>
    <row r="79" spans="1:10" s="128" customFormat="1" ht="41.25" customHeight="1">
      <c r="A79" s="209" t="s">
        <v>159</v>
      </c>
      <c r="B79" s="27"/>
      <c r="C79" s="159">
        <v>947</v>
      </c>
      <c r="D79" s="124" t="s">
        <v>20</v>
      </c>
      <c r="E79" s="124" t="s">
        <v>25</v>
      </c>
      <c r="F79" s="124" t="s">
        <v>158</v>
      </c>
      <c r="G79" s="124" t="s">
        <v>40</v>
      </c>
      <c r="H79" s="125">
        <v>303030</v>
      </c>
      <c r="I79" s="7"/>
    </row>
    <row r="80" spans="1:10" s="128" customFormat="1" ht="29.25" customHeight="1">
      <c r="A80" s="83" t="s">
        <v>41</v>
      </c>
      <c r="B80" s="27"/>
      <c r="C80" s="149">
        <v>947</v>
      </c>
      <c r="D80" s="129" t="s">
        <v>20</v>
      </c>
      <c r="E80" s="129" t="s">
        <v>25</v>
      </c>
      <c r="F80" s="129" t="s">
        <v>152</v>
      </c>
      <c r="G80" s="129" t="s">
        <v>0</v>
      </c>
      <c r="H80" s="130">
        <v>4030</v>
      </c>
      <c r="I80" s="7"/>
    </row>
    <row r="81" spans="1:10" s="10" customFormat="1" ht="28.5" customHeight="1">
      <c r="A81" s="83" t="s">
        <v>41</v>
      </c>
      <c r="B81" s="32"/>
      <c r="C81" s="149">
        <v>947</v>
      </c>
      <c r="D81" s="129" t="s">
        <v>20</v>
      </c>
      <c r="E81" s="129" t="s">
        <v>25</v>
      </c>
      <c r="F81" s="129" t="s">
        <v>78</v>
      </c>
      <c r="G81" s="129" t="s">
        <v>40</v>
      </c>
      <c r="H81" s="130">
        <v>3519950</v>
      </c>
      <c r="I81" s="73" t="e">
        <f>SUM(#REF!)</f>
        <v>#REF!</v>
      </c>
    </row>
    <row r="82" spans="1:10" s="10" customFormat="1" ht="39.75" customHeight="1">
      <c r="A82" s="143" t="s">
        <v>63</v>
      </c>
      <c r="B82" s="60"/>
      <c r="C82" s="172">
        <v>947</v>
      </c>
      <c r="D82" s="144" t="s">
        <v>20</v>
      </c>
      <c r="E82" s="144" t="s">
        <v>25</v>
      </c>
      <c r="F82" s="144" t="s">
        <v>79</v>
      </c>
      <c r="G82" s="144" t="s">
        <v>0</v>
      </c>
      <c r="H82" s="145">
        <f>H83</f>
        <v>3550604.45</v>
      </c>
      <c r="I82" s="131"/>
    </row>
    <row r="83" spans="1:10" s="10" customFormat="1" ht="27.75" customHeight="1">
      <c r="A83" s="75" t="s">
        <v>41</v>
      </c>
      <c r="B83" s="27"/>
      <c r="C83" s="149">
        <v>947</v>
      </c>
      <c r="D83" s="129" t="s">
        <v>20</v>
      </c>
      <c r="E83" s="129" t="s">
        <v>25</v>
      </c>
      <c r="F83" s="129" t="s">
        <v>79</v>
      </c>
      <c r="G83" s="129" t="s">
        <v>40</v>
      </c>
      <c r="H83" s="130">
        <v>3550604.45</v>
      </c>
      <c r="I83" s="131"/>
    </row>
    <row r="84" spans="1:10" s="10" customFormat="1" ht="27.75" customHeight="1">
      <c r="A84" s="185" t="s">
        <v>134</v>
      </c>
      <c r="B84" s="32"/>
      <c r="C84" s="172">
        <v>947</v>
      </c>
      <c r="D84" s="144" t="s">
        <v>20</v>
      </c>
      <c r="E84" s="144" t="s">
        <v>25</v>
      </c>
      <c r="F84" s="144" t="s">
        <v>135</v>
      </c>
      <c r="G84" s="144" t="s">
        <v>0</v>
      </c>
      <c r="H84" s="125">
        <f>SUM(H85+H86)</f>
        <v>653300</v>
      </c>
      <c r="I84" s="131"/>
    </row>
    <row r="85" spans="1:10" s="10" customFormat="1" ht="27.75" customHeight="1">
      <c r="A85" s="75" t="s">
        <v>41</v>
      </c>
      <c r="B85" s="27"/>
      <c r="C85" s="152">
        <v>947</v>
      </c>
      <c r="D85" s="186" t="s">
        <v>20</v>
      </c>
      <c r="E85" s="186" t="s">
        <v>25</v>
      </c>
      <c r="F85" s="186" t="s">
        <v>149</v>
      </c>
      <c r="G85" s="186" t="s">
        <v>40</v>
      </c>
      <c r="H85" s="130">
        <v>0</v>
      </c>
      <c r="I85" s="131"/>
    </row>
    <row r="86" spans="1:10" s="10" customFormat="1" ht="18.75" customHeight="1">
      <c r="A86" s="192" t="s">
        <v>148</v>
      </c>
      <c r="B86" s="193"/>
      <c r="C86" s="188">
        <v>947</v>
      </c>
      <c r="D86" s="194" t="s">
        <v>20</v>
      </c>
      <c r="E86" s="194" t="s">
        <v>25</v>
      </c>
      <c r="F86" s="194" t="s">
        <v>149</v>
      </c>
      <c r="G86" s="194" t="s">
        <v>40</v>
      </c>
      <c r="H86" s="195">
        <v>653300</v>
      </c>
      <c r="I86" s="196"/>
      <c r="J86" s="197"/>
    </row>
    <row r="87" spans="1:10" s="4" customFormat="1" ht="17.25" customHeight="1" thickBot="1">
      <c r="A87" s="121" t="s">
        <v>27</v>
      </c>
      <c r="B87" s="122"/>
      <c r="C87" s="170">
        <v>947</v>
      </c>
      <c r="D87" s="118" t="s">
        <v>20</v>
      </c>
      <c r="E87" s="118" t="s">
        <v>3</v>
      </c>
      <c r="F87" s="118" t="s">
        <v>65</v>
      </c>
      <c r="G87" s="118" t="s">
        <v>0</v>
      </c>
      <c r="H87" s="119">
        <f>H72</f>
        <v>8030914.4500000002</v>
      </c>
      <c r="I87" s="113" t="e">
        <f>SUM(#REF!)</f>
        <v>#REF!</v>
      </c>
    </row>
    <row r="88" spans="1:10" s="4" customFormat="1" ht="18" customHeight="1">
      <c r="A88" s="95" t="s">
        <v>87</v>
      </c>
      <c r="B88" s="96"/>
      <c r="C88" s="159">
        <v>947</v>
      </c>
      <c r="D88" s="63" t="s">
        <v>21</v>
      </c>
      <c r="E88" s="63" t="s">
        <v>18</v>
      </c>
      <c r="F88" s="63" t="s">
        <v>97</v>
      </c>
      <c r="G88" s="63" t="s">
        <v>0</v>
      </c>
      <c r="H88" s="55">
        <f>H89</f>
        <v>1000</v>
      </c>
      <c r="I88" s="7"/>
    </row>
    <row r="89" spans="1:10" s="4" customFormat="1" ht="42.75" customHeight="1">
      <c r="A89" s="78" t="s">
        <v>55</v>
      </c>
      <c r="B89" s="96"/>
      <c r="C89" s="159">
        <v>947</v>
      </c>
      <c r="D89" s="63" t="s">
        <v>21</v>
      </c>
      <c r="E89" s="63" t="s">
        <v>18</v>
      </c>
      <c r="F89" s="63" t="s">
        <v>88</v>
      </c>
      <c r="G89" s="63" t="s">
        <v>0</v>
      </c>
      <c r="H89" s="55">
        <f>H90</f>
        <v>1000</v>
      </c>
      <c r="I89" s="7"/>
    </row>
    <row r="90" spans="1:10" s="4" customFormat="1" ht="15.75" customHeight="1">
      <c r="A90" s="154" t="s">
        <v>49</v>
      </c>
      <c r="B90" s="96"/>
      <c r="C90" s="149">
        <v>947</v>
      </c>
      <c r="D90" s="86" t="s">
        <v>21</v>
      </c>
      <c r="E90" s="86" t="s">
        <v>18</v>
      </c>
      <c r="F90" s="49" t="s">
        <v>150</v>
      </c>
      <c r="G90" s="86" t="s">
        <v>14</v>
      </c>
      <c r="H90" s="156">
        <v>1000</v>
      </c>
      <c r="I90" s="7"/>
    </row>
    <row r="91" spans="1:10" s="4" customFormat="1" ht="15.75" customHeight="1">
      <c r="A91" s="154" t="s">
        <v>49</v>
      </c>
      <c r="B91" s="96"/>
      <c r="C91" s="149">
        <v>947</v>
      </c>
      <c r="D91" s="86" t="s">
        <v>21</v>
      </c>
      <c r="E91" s="86" t="s">
        <v>5</v>
      </c>
      <c r="F91" s="49" t="s">
        <v>125</v>
      </c>
      <c r="G91" s="86" t="s">
        <v>0</v>
      </c>
      <c r="H91" s="156">
        <v>0</v>
      </c>
      <c r="I91" s="7"/>
    </row>
    <row r="92" spans="1:10" s="4" customFormat="1" ht="19.149999999999999" customHeight="1">
      <c r="A92" s="50" t="s">
        <v>53</v>
      </c>
      <c r="B92" s="58"/>
      <c r="C92" s="159">
        <v>947</v>
      </c>
      <c r="D92" s="53" t="s">
        <v>21</v>
      </c>
      <c r="E92" s="53" t="s">
        <v>19</v>
      </c>
      <c r="F92" s="53" t="s">
        <v>65</v>
      </c>
      <c r="G92" s="53" t="s">
        <v>0</v>
      </c>
      <c r="H92" s="54">
        <f>H93</f>
        <v>390256</v>
      </c>
      <c r="I92" s="7"/>
    </row>
    <row r="93" spans="1:10" s="10" customFormat="1" ht="27.6" customHeight="1">
      <c r="A93" s="78" t="s">
        <v>102</v>
      </c>
      <c r="B93" s="32"/>
      <c r="C93" s="159">
        <v>947</v>
      </c>
      <c r="D93" s="80" t="s">
        <v>21</v>
      </c>
      <c r="E93" s="80" t="s">
        <v>19</v>
      </c>
      <c r="F93" s="32" t="s">
        <v>76</v>
      </c>
      <c r="G93" s="32" t="s">
        <v>0</v>
      </c>
      <c r="H93" s="30">
        <f>H97+H99+H94+H96+H101</f>
        <v>390256</v>
      </c>
      <c r="I93" s="73" t="e">
        <f>SUM(#REF!)</f>
        <v>#REF!</v>
      </c>
    </row>
    <row r="94" spans="1:10" s="10" customFormat="1" ht="15" customHeight="1">
      <c r="A94" s="78" t="s">
        <v>108</v>
      </c>
      <c r="B94" s="32"/>
      <c r="C94" s="159">
        <v>947</v>
      </c>
      <c r="D94" s="80" t="s">
        <v>21</v>
      </c>
      <c r="E94" s="80" t="s">
        <v>19</v>
      </c>
      <c r="F94" s="32" t="s">
        <v>109</v>
      </c>
      <c r="G94" s="32" t="s">
        <v>0</v>
      </c>
      <c r="H94" s="30">
        <f>SUM(H95)</f>
        <v>199778</v>
      </c>
      <c r="I94" s="131"/>
    </row>
    <row r="95" spans="1:10" s="10" customFormat="1" ht="35.25" customHeight="1">
      <c r="A95" s="171" t="s">
        <v>156</v>
      </c>
      <c r="B95" s="32"/>
      <c r="C95" s="149">
        <v>947</v>
      </c>
      <c r="D95" s="173" t="s">
        <v>21</v>
      </c>
      <c r="E95" s="173" t="s">
        <v>19</v>
      </c>
      <c r="F95" s="49" t="s">
        <v>157</v>
      </c>
      <c r="G95" s="49" t="s">
        <v>40</v>
      </c>
      <c r="H95" s="28">
        <v>199778</v>
      </c>
      <c r="I95" s="131"/>
    </row>
    <row r="96" spans="1:10" s="10" customFormat="1" ht="27.6" customHeight="1">
      <c r="A96" s="171" t="s">
        <v>136</v>
      </c>
      <c r="B96" s="32"/>
      <c r="C96" s="149">
        <v>947</v>
      </c>
      <c r="D96" s="173" t="s">
        <v>21</v>
      </c>
      <c r="E96" s="173" t="s">
        <v>19</v>
      </c>
      <c r="F96" s="49" t="s">
        <v>137</v>
      </c>
      <c r="G96" s="49" t="s">
        <v>40</v>
      </c>
      <c r="H96" s="28">
        <v>1000</v>
      </c>
      <c r="I96" s="131"/>
    </row>
    <row r="97" spans="1:9" s="10" customFormat="1" ht="28.9" customHeight="1">
      <c r="A97" s="31" t="s">
        <v>59</v>
      </c>
      <c r="B97" s="32"/>
      <c r="C97" s="159">
        <v>947</v>
      </c>
      <c r="D97" s="80" t="s">
        <v>21</v>
      </c>
      <c r="E97" s="80" t="s">
        <v>19</v>
      </c>
      <c r="F97" s="32" t="s">
        <v>80</v>
      </c>
      <c r="G97" s="32" t="s">
        <v>0</v>
      </c>
      <c r="H97" s="30">
        <f>SUM(H98)</f>
        <v>169500</v>
      </c>
      <c r="I97" s="11"/>
    </row>
    <row r="98" spans="1:9" s="4" customFormat="1" ht="28.15" customHeight="1">
      <c r="A98" s="83" t="s">
        <v>41</v>
      </c>
      <c r="B98" s="60"/>
      <c r="C98" s="149">
        <v>947</v>
      </c>
      <c r="D98" s="97" t="s">
        <v>21</v>
      </c>
      <c r="E98" s="97" t="s">
        <v>19</v>
      </c>
      <c r="F98" s="60" t="s">
        <v>80</v>
      </c>
      <c r="G98" s="60" t="s">
        <v>40</v>
      </c>
      <c r="H98" s="98">
        <v>169500</v>
      </c>
      <c r="I98" s="7"/>
    </row>
    <row r="99" spans="1:9" s="33" customFormat="1" ht="15.75" customHeight="1">
      <c r="A99" s="114" t="s">
        <v>49</v>
      </c>
      <c r="B99" s="29"/>
      <c r="C99" s="159">
        <v>947</v>
      </c>
      <c r="D99" s="160" t="s">
        <v>21</v>
      </c>
      <c r="E99" s="160" t="s">
        <v>19</v>
      </c>
      <c r="F99" s="29" t="s">
        <v>92</v>
      </c>
      <c r="G99" s="29" t="s">
        <v>0</v>
      </c>
      <c r="H99" s="30">
        <f>H100</f>
        <v>19978</v>
      </c>
      <c r="I99" s="153"/>
    </row>
    <row r="100" spans="1:9" s="33" customFormat="1" ht="12.75" customHeight="1">
      <c r="A100" s="115" t="s">
        <v>49</v>
      </c>
      <c r="B100" s="27"/>
      <c r="C100" s="149">
        <v>947</v>
      </c>
      <c r="D100" s="81" t="s">
        <v>21</v>
      </c>
      <c r="E100" s="80" t="s">
        <v>19</v>
      </c>
      <c r="F100" s="27" t="s">
        <v>72</v>
      </c>
      <c r="G100" s="27" t="s">
        <v>14</v>
      </c>
      <c r="H100" s="82">
        <v>19978</v>
      </c>
      <c r="I100" s="153"/>
    </row>
    <row r="101" spans="1:9" s="33" customFormat="1" ht="21" customHeight="1">
      <c r="A101" s="115" t="s">
        <v>49</v>
      </c>
      <c r="B101" s="187"/>
      <c r="C101" s="188">
        <v>947</v>
      </c>
      <c r="D101" s="81" t="s">
        <v>21</v>
      </c>
      <c r="E101" s="80" t="s">
        <v>19</v>
      </c>
      <c r="F101" s="190" t="s">
        <v>65</v>
      </c>
      <c r="G101" s="29" t="s">
        <v>0</v>
      </c>
      <c r="H101" s="189">
        <v>0</v>
      </c>
      <c r="I101" s="153"/>
    </row>
    <row r="102" spans="1:9" s="4" customFormat="1" ht="16.5" customHeight="1" thickBot="1">
      <c r="A102" s="110" t="s">
        <v>31</v>
      </c>
      <c r="B102" s="111"/>
      <c r="C102" s="170">
        <v>947</v>
      </c>
      <c r="D102" s="112" t="s">
        <v>21</v>
      </c>
      <c r="E102" s="112" t="s">
        <v>3</v>
      </c>
      <c r="F102" s="112" t="s">
        <v>65</v>
      </c>
      <c r="G102" s="112" t="s">
        <v>0</v>
      </c>
      <c r="H102" s="205">
        <f>H92+H89+H91</f>
        <v>391256</v>
      </c>
      <c r="I102" s="113" t="e">
        <f>SUM(I92,#REF!)</f>
        <v>#REF!</v>
      </c>
    </row>
    <row r="103" spans="1:9" s="4" customFormat="1" ht="18" customHeight="1">
      <c r="A103" s="99" t="s">
        <v>6</v>
      </c>
      <c r="B103" s="96"/>
      <c r="C103" s="159">
        <v>947</v>
      </c>
      <c r="D103" s="63" t="s">
        <v>23</v>
      </c>
      <c r="E103" s="63" t="s">
        <v>3</v>
      </c>
      <c r="F103" s="63"/>
      <c r="G103" s="63"/>
      <c r="H103" s="55">
        <f>H104+H106</f>
        <v>28400</v>
      </c>
    </row>
    <row r="104" spans="1:9" s="4" customFormat="1" ht="32.25" customHeight="1">
      <c r="A104" s="158" t="s">
        <v>90</v>
      </c>
      <c r="B104" s="96"/>
      <c r="C104" s="159">
        <v>947</v>
      </c>
      <c r="D104" s="63" t="s">
        <v>23</v>
      </c>
      <c r="E104" s="63" t="s">
        <v>21</v>
      </c>
      <c r="F104" s="63" t="s">
        <v>70</v>
      </c>
      <c r="G104" s="63" t="s">
        <v>0</v>
      </c>
      <c r="H104" s="55">
        <f>H105</f>
        <v>14400</v>
      </c>
    </row>
    <row r="105" spans="1:9" s="4" customFormat="1" ht="31.5" customHeight="1">
      <c r="A105" s="157" t="s">
        <v>91</v>
      </c>
      <c r="B105" s="96"/>
      <c r="C105" s="149">
        <v>947</v>
      </c>
      <c r="D105" s="86" t="s">
        <v>23</v>
      </c>
      <c r="E105" s="86" t="s">
        <v>21</v>
      </c>
      <c r="F105" s="86" t="s">
        <v>92</v>
      </c>
      <c r="G105" s="86" t="s">
        <v>40</v>
      </c>
      <c r="H105" s="156">
        <v>14400</v>
      </c>
    </row>
    <row r="106" spans="1:9" s="4" customFormat="1" ht="29.25" customHeight="1">
      <c r="A106" s="201" t="s">
        <v>138</v>
      </c>
      <c r="B106" s="169"/>
      <c r="C106" s="159">
        <v>947</v>
      </c>
      <c r="D106" s="53" t="s">
        <v>23</v>
      </c>
      <c r="E106" s="53" t="s">
        <v>23</v>
      </c>
      <c r="F106" s="53" t="s">
        <v>139</v>
      </c>
      <c r="G106" s="53" t="s">
        <v>0</v>
      </c>
      <c r="H106" s="202">
        <v>14000</v>
      </c>
    </row>
    <row r="107" spans="1:9" s="4" customFormat="1" ht="39.75" customHeight="1">
      <c r="A107" s="83" t="s">
        <v>41</v>
      </c>
      <c r="B107" s="58"/>
      <c r="C107" s="149">
        <v>947</v>
      </c>
      <c r="D107" s="190" t="s">
        <v>23</v>
      </c>
      <c r="E107" s="190" t="s">
        <v>23</v>
      </c>
      <c r="F107" s="190" t="s">
        <v>139</v>
      </c>
      <c r="G107" s="190" t="s">
        <v>40</v>
      </c>
      <c r="H107" s="198">
        <v>14000</v>
      </c>
    </row>
    <row r="108" spans="1:9" s="1" customFormat="1" ht="21.75" customHeight="1" thickBot="1">
      <c r="A108" s="199" t="s">
        <v>16</v>
      </c>
      <c r="B108" s="200"/>
      <c r="C108" s="170">
        <v>947</v>
      </c>
      <c r="D108" s="118" t="s">
        <v>23</v>
      </c>
      <c r="E108" s="118" t="s">
        <v>3</v>
      </c>
      <c r="F108" s="118" t="s">
        <v>65</v>
      </c>
      <c r="G108" s="118" t="s">
        <v>0</v>
      </c>
      <c r="H108" s="119">
        <f>SUM(H103)</f>
        <v>28400</v>
      </c>
      <c r="I108" s="7"/>
    </row>
    <row r="109" spans="1:9" s="4" customFormat="1" ht="18" customHeight="1">
      <c r="A109" s="99" t="s">
        <v>35</v>
      </c>
      <c r="B109" s="100"/>
      <c r="C109" s="159">
        <v>947</v>
      </c>
      <c r="D109" s="63" t="s">
        <v>24</v>
      </c>
      <c r="E109" s="100" t="s">
        <v>3</v>
      </c>
      <c r="F109" s="100"/>
      <c r="G109" s="100"/>
      <c r="H109" s="55">
        <f>SUM(H110)</f>
        <v>2118943</v>
      </c>
    </row>
    <row r="110" spans="1:9" s="4" customFormat="1" ht="18" customHeight="1">
      <c r="A110" s="31" t="s">
        <v>17</v>
      </c>
      <c r="B110" s="27"/>
      <c r="C110" s="159">
        <v>947</v>
      </c>
      <c r="D110" s="29" t="s">
        <v>24</v>
      </c>
      <c r="E110" s="29" t="s">
        <v>18</v>
      </c>
      <c r="F110" s="29" t="s">
        <v>65</v>
      </c>
      <c r="G110" s="29" t="s">
        <v>0</v>
      </c>
      <c r="H110" s="30">
        <f>SUM(H111)</f>
        <v>2118943</v>
      </c>
      <c r="I110" s="59" t="e">
        <f>SUM(I111,#REF!,#REF!)</f>
        <v>#REF!</v>
      </c>
    </row>
    <row r="111" spans="1:9" s="10" customFormat="1" ht="27.75" customHeight="1">
      <c r="A111" s="78" t="s">
        <v>103</v>
      </c>
      <c r="B111" s="32"/>
      <c r="C111" s="159">
        <v>947</v>
      </c>
      <c r="D111" s="29" t="s">
        <v>24</v>
      </c>
      <c r="E111" s="29" t="s">
        <v>18</v>
      </c>
      <c r="F111" s="29" t="s">
        <v>76</v>
      </c>
      <c r="G111" s="29" t="s">
        <v>0</v>
      </c>
      <c r="H111" s="30">
        <f>SUM(H112,H119)</f>
        <v>2118943</v>
      </c>
      <c r="I111" s="11"/>
    </row>
    <row r="112" spans="1:9" s="10" customFormat="1" ht="27" customHeight="1">
      <c r="A112" s="31" t="s">
        <v>48</v>
      </c>
      <c r="B112" s="32"/>
      <c r="C112" s="159">
        <v>947</v>
      </c>
      <c r="D112" s="32" t="s">
        <v>24</v>
      </c>
      <c r="E112" s="32" t="s">
        <v>18</v>
      </c>
      <c r="F112" s="32" t="s">
        <v>81</v>
      </c>
      <c r="G112" s="32" t="s">
        <v>0</v>
      </c>
      <c r="H112" s="30">
        <f>SUM(H113:H115:H116:H117:H118)</f>
        <v>1711450</v>
      </c>
      <c r="I112" s="59" t="e">
        <f>SUM(#REF!)</f>
        <v>#REF!</v>
      </c>
    </row>
    <row r="113" spans="1:9" s="4" customFormat="1" ht="51.75" customHeight="1">
      <c r="A113" s="75" t="s">
        <v>38</v>
      </c>
      <c r="B113" s="27"/>
      <c r="C113" s="149">
        <v>947</v>
      </c>
      <c r="D113" s="27" t="s">
        <v>24</v>
      </c>
      <c r="E113" s="27" t="s">
        <v>18</v>
      </c>
      <c r="F113" s="27" t="s">
        <v>81</v>
      </c>
      <c r="G113" s="27" t="s">
        <v>37</v>
      </c>
      <c r="H113" s="28">
        <v>1154050</v>
      </c>
      <c r="I113" s="7"/>
    </row>
    <row r="114" spans="1:9" s="4" customFormat="1" ht="24.75" customHeight="1">
      <c r="A114" s="75" t="s">
        <v>41</v>
      </c>
      <c r="B114" s="27"/>
      <c r="C114" s="149">
        <v>947</v>
      </c>
      <c r="D114" s="27" t="s">
        <v>24</v>
      </c>
      <c r="E114" s="27" t="s">
        <v>18</v>
      </c>
      <c r="F114" s="27" t="s">
        <v>81</v>
      </c>
      <c r="G114" s="27" t="s">
        <v>40</v>
      </c>
      <c r="H114" s="28">
        <v>557400</v>
      </c>
      <c r="I114" s="7"/>
    </row>
    <row r="115" spans="1:9" s="4" customFormat="1" ht="24.75" customHeight="1">
      <c r="A115" s="178" t="s">
        <v>113</v>
      </c>
      <c r="B115" s="39"/>
      <c r="C115" s="149">
        <v>947</v>
      </c>
      <c r="D115" s="27" t="s">
        <v>24</v>
      </c>
      <c r="E115" s="27" t="s">
        <v>18</v>
      </c>
      <c r="F115" s="27" t="s">
        <v>81</v>
      </c>
      <c r="G115" s="27" t="s">
        <v>45</v>
      </c>
      <c r="H115" s="28">
        <v>0</v>
      </c>
      <c r="I115" s="7"/>
    </row>
    <row r="116" spans="1:9" s="4" customFormat="1" ht="32.25" customHeight="1">
      <c r="A116" s="204" t="s">
        <v>140</v>
      </c>
      <c r="B116" s="39"/>
      <c r="C116" s="149">
        <v>947</v>
      </c>
      <c r="D116" s="27" t="s">
        <v>24</v>
      </c>
      <c r="E116" s="27" t="s">
        <v>18</v>
      </c>
      <c r="F116" s="27" t="s">
        <v>141</v>
      </c>
      <c r="G116" s="27" t="s">
        <v>40</v>
      </c>
      <c r="H116" s="28">
        <v>0</v>
      </c>
      <c r="I116" s="7"/>
    </row>
    <row r="117" spans="1:9" s="4" customFormat="1" ht="28.5" customHeight="1">
      <c r="A117" s="203" t="s">
        <v>142</v>
      </c>
      <c r="B117" s="39"/>
      <c r="C117" s="149">
        <v>947</v>
      </c>
      <c r="D117" s="27" t="s">
        <v>24</v>
      </c>
      <c r="E117" s="27" t="s">
        <v>18</v>
      </c>
      <c r="F117" s="27" t="s">
        <v>143</v>
      </c>
      <c r="G117" s="27" t="s">
        <v>40</v>
      </c>
      <c r="H117" s="28">
        <v>0</v>
      </c>
      <c r="I117" s="7"/>
    </row>
    <row r="118" spans="1:9" s="4" customFormat="1" ht="24.75" customHeight="1">
      <c r="A118" s="203" t="s">
        <v>144</v>
      </c>
      <c r="B118" s="39"/>
      <c r="C118" s="149">
        <v>947</v>
      </c>
      <c r="D118" s="27" t="s">
        <v>24</v>
      </c>
      <c r="E118" s="27" t="s">
        <v>18</v>
      </c>
      <c r="F118" s="27" t="s">
        <v>145</v>
      </c>
      <c r="G118" s="27" t="s">
        <v>40</v>
      </c>
      <c r="H118" s="28">
        <v>0</v>
      </c>
      <c r="I118" s="7"/>
    </row>
    <row r="119" spans="1:9" s="10" customFormat="1" ht="27" customHeight="1">
      <c r="A119" s="31" t="s">
        <v>44</v>
      </c>
      <c r="B119" s="32"/>
      <c r="C119" s="159">
        <v>947</v>
      </c>
      <c r="D119" s="32" t="s">
        <v>24</v>
      </c>
      <c r="E119" s="32" t="s">
        <v>18</v>
      </c>
      <c r="F119" s="32" t="s">
        <v>82</v>
      </c>
      <c r="G119" s="32" t="s">
        <v>0</v>
      </c>
      <c r="H119" s="30">
        <f>SUM(H120,H122)</f>
        <v>407493</v>
      </c>
      <c r="I119" s="59">
        <f>SUM(I122)</f>
        <v>0</v>
      </c>
    </row>
    <row r="120" spans="1:9" s="4" customFormat="1" ht="53.25" customHeight="1">
      <c r="A120" s="75" t="s">
        <v>38</v>
      </c>
      <c r="B120" s="27"/>
      <c r="C120" s="149">
        <v>947</v>
      </c>
      <c r="D120" s="27" t="s">
        <v>24</v>
      </c>
      <c r="E120" s="27" t="s">
        <v>18</v>
      </c>
      <c r="F120" s="27" t="s">
        <v>82</v>
      </c>
      <c r="G120" s="27" t="s">
        <v>37</v>
      </c>
      <c r="H120" s="28">
        <v>342950</v>
      </c>
      <c r="I120" s="7"/>
    </row>
    <row r="121" spans="1:9" s="4" customFormat="1" ht="53.25" customHeight="1">
      <c r="A121" s="206" t="s">
        <v>151</v>
      </c>
      <c r="B121" s="207"/>
      <c r="C121" s="41">
        <v>947</v>
      </c>
      <c r="D121" s="207" t="s">
        <v>24</v>
      </c>
      <c r="E121" s="207" t="s">
        <v>18</v>
      </c>
      <c r="F121" s="207" t="s">
        <v>72</v>
      </c>
      <c r="G121" s="207" t="s">
        <v>0</v>
      </c>
      <c r="H121" s="208">
        <v>0</v>
      </c>
      <c r="I121" s="7"/>
    </row>
    <row r="122" spans="1:9" s="4" customFormat="1" ht="52.5" customHeight="1" thickBot="1">
      <c r="A122" s="75" t="s">
        <v>38</v>
      </c>
      <c r="B122" s="60"/>
      <c r="C122" s="149">
        <v>947</v>
      </c>
      <c r="D122" s="60" t="s">
        <v>24</v>
      </c>
      <c r="E122" s="60" t="s">
        <v>18</v>
      </c>
      <c r="F122" s="60" t="s">
        <v>155</v>
      </c>
      <c r="G122" s="60" t="s">
        <v>37</v>
      </c>
      <c r="H122" s="85">
        <v>64543</v>
      </c>
      <c r="I122" s="7"/>
    </row>
    <row r="123" spans="1:9" s="4" customFormat="1" ht="18" customHeight="1" thickBot="1">
      <c r="A123" s="161" t="s">
        <v>4</v>
      </c>
      <c r="B123" s="162"/>
      <c r="C123" s="172">
        <v>947</v>
      </c>
      <c r="D123" s="163" t="s">
        <v>24</v>
      </c>
      <c r="E123" s="163" t="s">
        <v>3</v>
      </c>
      <c r="F123" s="163" t="s">
        <v>65</v>
      </c>
      <c r="G123" s="163" t="s">
        <v>0</v>
      </c>
      <c r="H123" s="164">
        <f>SUM(H109)</f>
        <v>2118943</v>
      </c>
      <c r="I123" s="8" t="e">
        <f>SUM(I110,#REF!)</f>
        <v>#REF!</v>
      </c>
    </row>
    <row r="124" spans="1:9" s="4" customFormat="1" ht="18.75" customHeight="1">
      <c r="A124" s="165" t="s">
        <v>93</v>
      </c>
      <c r="B124" s="166"/>
      <c r="C124" s="167">
        <v>947</v>
      </c>
      <c r="D124" s="32" t="s">
        <v>96</v>
      </c>
      <c r="E124" s="32" t="s">
        <v>18</v>
      </c>
      <c r="F124" s="32" t="s">
        <v>65</v>
      </c>
      <c r="G124" s="32" t="s">
        <v>0</v>
      </c>
      <c r="H124" s="79">
        <f>H125</f>
        <v>14000</v>
      </c>
      <c r="I124" s="94"/>
    </row>
    <row r="125" spans="1:9" s="4" customFormat="1" ht="18.75" customHeight="1">
      <c r="A125" s="36" t="s">
        <v>93</v>
      </c>
      <c r="B125" s="174"/>
      <c r="C125" s="41">
        <v>947</v>
      </c>
      <c r="D125" s="29" t="s">
        <v>96</v>
      </c>
      <c r="E125" s="29" t="s">
        <v>18</v>
      </c>
      <c r="F125" s="29" t="s">
        <v>98</v>
      </c>
      <c r="G125" s="29" t="s">
        <v>0</v>
      </c>
      <c r="H125" s="30">
        <f>H126</f>
        <v>14000</v>
      </c>
      <c r="I125" s="94"/>
    </row>
    <row r="126" spans="1:9" s="4" customFormat="1" ht="21.75" customHeight="1">
      <c r="A126" s="175" t="s">
        <v>94</v>
      </c>
      <c r="B126" s="176"/>
      <c r="C126" s="40">
        <v>947</v>
      </c>
      <c r="D126" s="155" t="s">
        <v>96</v>
      </c>
      <c r="E126" s="155" t="s">
        <v>18</v>
      </c>
      <c r="F126" s="155" t="s">
        <v>98</v>
      </c>
      <c r="G126" s="155" t="s">
        <v>99</v>
      </c>
      <c r="H126" s="28">
        <v>14000</v>
      </c>
      <c r="I126" s="94"/>
    </row>
    <row r="127" spans="1:9" s="4" customFormat="1" ht="21.75" customHeight="1">
      <c r="A127" s="179" t="s">
        <v>110</v>
      </c>
      <c r="B127" s="174"/>
      <c r="C127" s="41">
        <v>947</v>
      </c>
      <c r="D127" s="29" t="s">
        <v>96</v>
      </c>
      <c r="E127" s="29" t="s">
        <v>19</v>
      </c>
      <c r="F127" s="29" t="s">
        <v>65</v>
      </c>
      <c r="G127" s="29" t="s">
        <v>0</v>
      </c>
      <c r="H127" s="30">
        <f>SUM(H128)</f>
        <v>0</v>
      </c>
      <c r="I127" s="94"/>
    </row>
    <row r="128" spans="1:9" s="4" customFormat="1" ht="21.75" customHeight="1">
      <c r="A128" s="179" t="s">
        <v>49</v>
      </c>
      <c r="B128" s="174"/>
      <c r="C128" s="41">
        <v>947</v>
      </c>
      <c r="D128" s="29" t="s">
        <v>96</v>
      </c>
      <c r="E128" s="29" t="s">
        <v>19</v>
      </c>
      <c r="F128" s="29" t="s">
        <v>72</v>
      </c>
      <c r="G128" s="29" t="s">
        <v>0</v>
      </c>
      <c r="H128" s="30">
        <f>SUM(H129)</f>
        <v>0</v>
      </c>
      <c r="I128" s="94"/>
    </row>
    <row r="129" spans="1:9" s="4" customFormat="1" ht="21.75" customHeight="1">
      <c r="A129" s="178" t="s">
        <v>49</v>
      </c>
      <c r="B129" s="176"/>
      <c r="C129" s="40">
        <v>947</v>
      </c>
      <c r="D129" s="49" t="s">
        <v>96</v>
      </c>
      <c r="E129" s="49" t="s">
        <v>19</v>
      </c>
      <c r="F129" s="49" t="s">
        <v>72</v>
      </c>
      <c r="G129" s="49" t="s">
        <v>14</v>
      </c>
      <c r="H129" s="28">
        <v>0</v>
      </c>
      <c r="I129" s="94"/>
    </row>
    <row r="130" spans="1:9" s="4" customFormat="1" ht="18" customHeight="1">
      <c r="A130" s="191" t="s">
        <v>95</v>
      </c>
      <c r="B130" s="174"/>
      <c r="C130" s="41">
        <v>947</v>
      </c>
      <c r="D130" s="29" t="s">
        <v>96</v>
      </c>
      <c r="E130" s="29" t="s">
        <v>3</v>
      </c>
      <c r="F130" s="29" t="s">
        <v>65</v>
      </c>
      <c r="G130" s="29" t="s">
        <v>0</v>
      </c>
      <c r="H130" s="30">
        <f>H124+H127</f>
        <v>14000</v>
      </c>
      <c r="I130" s="94"/>
    </row>
    <row r="131" spans="1:9" s="4" customFormat="1" ht="19.149999999999999" customHeight="1">
      <c r="A131" s="101" t="s">
        <v>33</v>
      </c>
      <c r="B131" s="102"/>
      <c r="C131" s="149">
        <v>947</v>
      </c>
      <c r="D131" s="25" t="s">
        <v>26</v>
      </c>
      <c r="E131" s="63" t="s">
        <v>3</v>
      </c>
      <c r="F131" s="63"/>
      <c r="G131" s="63"/>
      <c r="H131" s="55">
        <f>SUM(H132)</f>
        <v>15000</v>
      </c>
    </row>
    <row r="132" spans="1:9" s="4" customFormat="1" ht="32.25" customHeight="1">
      <c r="A132" s="36" t="s">
        <v>86</v>
      </c>
      <c r="B132" s="27"/>
      <c r="C132" s="149">
        <v>947</v>
      </c>
      <c r="D132" s="29" t="s">
        <v>26</v>
      </c>
      <c r="E132" s="29" t="s">
        <v>20</v>
      </c>
      <c r="F132" s="29" t="s">
        <v>65</v>
      </c>
      <c r="G132" s="29" t="s">
        <v>0</v>
      </c>
      <c r="H132" s="30">
        <f>SUM(H133)</f>
        <v>15000</v>
      </c>
      <c r="I132" s="59" t="e">
        <f>SUM(#REF!)</f>
        <v>#REF!</v>
      </c>
    </row>
    <row r="133" spans="1:9" s="10" customFormat="1" ht="43.5" customHeight="1">
      <c r="A133" s="78" t="s">
        <v>55</v>
      </c>
      <c r="B133" s="29"/>
      <c r="C133" s="149">
        <v>947</v>
      </c>
      <c r="D133" s="29" t="s">
        <v>26</v>
      </c>
      <c r="E133" s="29" t="s">
        <v>20</v>
      </c>
      <c r="F133" s="29" t="s">
        <v>70</v>
      </c>
      <c r="G133" s="29" t="s">
        <v>0</v>
      </c>
      <c r="H133" s="30">
        <f>SUM(H134)</f>
        <v>15000</v>
      </c>
      <c r="I133" s="59" t="e">
        <f>SUM(#REF!)</f>
        <v>#REF!</v>
      </c>
    </row>
    <row r="134" spans="1:9" s="10" customFormat="1" ht="31.5" customHeight="1">
      <c r="A134" s="31" t="s">
        <v>56</v>
      </c>
      <c r="B134" s="32"/>
      <c r="C134" s="149">
        <v>947</v>
      </c>
      <c r="D134" s="32" t="s">
        <v>26</v>
      </c>
      <c r="E134" s="32" t="s">
        <v>20</v>
      </c>
      <c r="F134" s="32" t="s">
        <v>83</v>
      </c>
      <c r="G134" s="32" t="s">
        <v>0</v>
      </c>
      <c r="H134" s="30">
        <f>SUM(H135)</f>
        <v>15000</v>
      </c>
      <c r="I134" s="11"/>
    </row>
    <row r="135" spans="1:9" s="4" customFormat="1" ht="33" customHeight="1" thickBot="1">
      <c r="A135" s="83" t="s">
        <v>41</v>
      </c>
      <c r="B135" s="60"/>
      <c r="C135" s="149">
        <v>947</v>
      </c>
      <c r="D135" s="60" t="s">
        <v>26</v>
      </c>
      <c r="E135" s="60" t="s">
        <v>20</v>
      </c>
      <c r="F135" s="60" t="s">
        <v>83</v>
      </c>
      <c r="G135" s="60" t="s">
        <v>40</v>
      </c>
      <c r="H135" s="98">
        <v>15000</v>
      </c>
      <c r="I135" s="7"/>
    </row>
    <row r="136" spans="1:9" s="4" customFormat="1" ht="16.5" customHeight="1" thickBot="1">
      <c r="A136" s="103" t="s">
        <v>34</v>
      </c>
      <c r="B136" s="104"/>
      <c r="C136" s="104"/>
      <c r="D136" s="35" t="s">
        <v>26</v>
      </c>
      <c r="E136" s="35" t="s">
        <v>3</v>
      </c>
      <c r="F136" s="35" t="s">
        <v>65</v>
      </c>
      <c r="G136" s="35" t="s">
        <v>0</v>
      </c>
      <c r="H136" s="61">
        <f>SUM(H131)</f>
        <v>15000</v>
      </c>
      <c r="I136" s="59" t="e">
        <f>SUM(#REF!,#REF!)</f>
        <v>#REF!</v>
      </c>
    </row>
    <row r="137" spans="1:9" s="5" customFormat="1" ht="17.25" customHeight="1" thickBot="1">
      <c r="A137" s="117" t="s">
        <v>29</v>
      </c>
      <c r="B137" s="106"/>
      <c r="C137" s="106"/>
      <c r="D137" s="106"/>
      <c r="E137" s="106"/>
      <c r="F137" s="106"/>
      <c r="G137" s="106"/>
      <c r="H137" s="119">
        <f>SUM(H56+H63+H71+H87+H102+H108+H123+H130+H136)</f>
        <v>15998896.93</v>
      </c>
      <c r="I137" s="9" t="e">
        <f>SUM(I56,#REF!,I87,#REF!,I108,I123,#REF!,#REF!,#REF!)</f>
        <v>#REF!</v>
      </c>
    </row>
    <row r="138" spans="1:9" s="5" customFormat="1" ht="26.45" customHeight="1">
      <c r="A138" s="120" t="s">
        <v>28</v>
      </c>
      <c r="B138" s="105"/>
      <c r="C138" s="105"/>
      <c r="D138" s="105"/>
      <c r="E138" s="105"/>
      <c r="F138" s="105"/>
      <c r="G138" s="105"/>
      <c r="H138" s="26">
        <v>-1012089.48</v>
      </c>
      <c r="I138" s="7"/>
    </row>
    <row r="139" spans="1:9">
      <c r="H139" s="10"/>
    </row>
  </sheetData>
  <mergeCells count="10">
    <mergeCell ref="D1:I1"/>
    <mergeCell ref="D2:I2"/>
    <mergeCell ref="A7:I7"/>
    <mergeCell ref="A8:I8"/>
    <mergeCell ref="B11:G11"/>
    <mergeCell ref="A11:A12"/>
    <mergeCell ref="H11:H12"/>
    <mergeCell ref="H3:I3"/>
    <mergeCell ref="H4:I4"/>
    <mergeCell ref="A6:I6"/>
  </mergeCells>
  <phoneticPr fontId="13" type="noConversion"/>
  <printOptions gridLinesSet="0"/>
  <pageMargins left="0.55118110236220474" right="0.15748031496062992" top="0.51181102362204722" bottom="0.19685039370078741" header="0.39370078740157483" footer="0.19685039370078741"/>
  <pageSetup paperSize="9" scale="75" firstPageNumber="127" orientation="portrait" useFirstPageNumber="1" horizontalDpi="300" verticalDpi="300" r:id="rId1"/>
  <headerFooter alignWithMargins="0">
    <oddFooter>&amp;C&amp;P</oddFooter>
  </headerFooter>
  <colBreaks count="1" manualBreakCount="1">
    <brk id="9" max="1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r-01</vt:lpstr>
      <vt:lpstr>'r-01'!Заголовки_для_печати</vt:lpstr>
      <vt:lpstr>'r-01'!Область_печати</vt:lpstr>
    </vt:vector>
  </TitlesOfParts>
  <Company>ФИНТЕХ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Вяльсова С.</dc:creator>
  <cp:lastModifiedBy>Admin</cp:lastModifiedBy>
  <cp:lastPrinted>2023-05-03T06:44:21Z</cp:lastPrinted>
  <dcterms:created xsi:type="dcterms:W3CDTF">2001-04-26T07:34:20Z</dcterms:created>
  <dcterms:modified xsi:type="dcterms:W3CDTF">2023-05-03T06:45:23Z</dcterms:modified>
</cp:coreProperties>
</file>